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<sst xmlns="http://schemas.openxmlformats.org/spreadsheetml/2006/main" count="43" uniqueCount="43">
  <si>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</si>
  <si>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</si>
  <si>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</si>
  <si>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</si>
  <si>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</si>
  <si>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</si>
  <si>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</si>
  <si>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</si>
  <si>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</si>
  <si>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</si>
  <si>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</si>
  <si>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</si>
  <si>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</si>
  <si>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</si>
  <si>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</si>
  <si>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</si>
  <si>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</si>
  <si>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</si>
  <si>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</si>
  <si>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</si>
  <si>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</si>
  <si>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</si>
  <si>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</si>
  <si>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</si>
  <si>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</si>
  <si>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</si>
  <si>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</si>
  <si>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</si>
  <si>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</si>
  <si>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</si>
  <si>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</si>
  <si>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</si>
  <si>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</si>
  <si>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</si>
  <si>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</si>
  <si>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</si>
  <si>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</si>
  <si>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</si>
  <si>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</si>
  <si>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4а  ул. Юбилейная  </t>
  </si>
  <si>
    <t>л. Ремонт крыши (сосульки)</t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</si>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</sst>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K1">
      <selection activeCell="V38" sqref="V38"/>
    </sheetView>
  </sheetViews>
  <sheetFormatPr defaultColWidth="9.00390625" defaultRowHeight="12.75"/>
  <cols>
    <col min="10" max="10" width="8.375" style="0" customWidth="1"/>
    <col min="22" max="22" width="10.00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L3" s="15"/>
    </row>
    <row r="4" spans="5:34" ht="12.75">
      <c r="E4" s="16" t="s">
        <v>41</v>
      </c>
      <c r="AH4" s="15"/>
    </row>
    <row r="7" spans="11:22" ht="12.75">
      <c r="K7" t="s">
        <v>25</v>
      </c>
      <c r="L7" t="s">
        <v>26</v>
      </c>
      <c r="M7" t="s">
        <v>27</v>
      </c>
      <c r="N7" t="s">
        <v>19</v>
      </c>
      <c r="O7" t="s">
        <v>18</v>
      </c>
      <c r="P7" t="s">
        <v>17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4">
        <v>-28242</v>
      </c>
      <c r="L8" s="14">
        <f aca="true" t="shared" si="0" ref="L8:Q8">K8+K13-K35</f>
        <v>-42877.225</v>
      </c>
      <c r="M8" s="14">
        <f t="shared" si="0"/>
        <v>-41574.45</v>
      </c>
      <c r="N8" s="14">
        <f t="shared" si="0"/>
        <v>-40099.701</v>
      </c>
      <c r="O8" s="14">
        <f t="shared" si="0"/>
        <v>-38474.701</v>
      </c>
      <c r="P8" s="14">
        <f t="shared" si="0"/>
        <v>-36646.6</v>
      </c>
      <c r="Q8" s="14">
        <f t="shared" si="0"/>
        <v>-34818.498999999996</v>
      </c>
      <c r="R8" s="14">
        <f>Q8+Q13-Q35</f>
        <v>-32990.397999999994</v>
      </c>
      <c r="S8" s="14">
        <f>R8+R13-R35</f>
        <v>-31162.29699999999</v>
      </c>
      <c r="T8" s="14">
        <f>S8+S13-S35</f>
        <v>-29334.19599999999</v>
      </c>
      <c r="U8" s="14">
        <f>T8+T13-T35</f>
        <v>-27506.094999999987</v>
      </c>
      <c r="V8" s="14">
        <f>U8+U13-U35</f>
        <v>-25677.993999999984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/>
      <c r="L9" s="14"/>
      <c r="M9" s="14"/>
      <c r="N9" s="14"/>
      <c r="O9" s="14"/>
      <c r="P9" s="14"/>
      <c r="Q9" s="14"/>
      <c r="R9" s="11"/>
      <c r="S9" s="13"/>
      <c r="T9" s="13"/>
      <c r="U9" s="13"/>
      <c r="V9" s="13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847.3</v>
      </c>
      <c r="L10" s="11">
        <f>K10</f>
        <v>847.3</v>
      </c>
      <c r="M10" s="11">
        <f>L10</f>
        <v>847.3</v>
      </c>
      <c r="N10" s="11">
        <f aca="true" t="shared" si="1" ref="N10:P11">M10</f>
        <v>847.3</v>
      </c>
      <c r="O10" s="11">
        <f t="shared" si="1"/>
        <v>847.3</v>
      </c>
      <c r="P10" s="11">
        <f t="shared" si="1"/>
        <v>847.3</v>
      </c>
      <c r="Q10" s="11">
        <f aca="true" t="shared" si="2" ref="Q10:R13">P10</f>
        <v>847.3</v>
      </c>
      <c r="R10" s="11">
        <f t="shared" si="2"/>
        <v>847.3</v>
      </c>
      <c r="S10" s="11">
        <f aca="true" t="shared" si="3" ref="S10:T13">R10</f>
        <v>847.3</v>
      </c>
      <c r="T10" s="11">
        <f t="shared" si="3"/>
        <v>847.3</v>
      </c>
      <c r="U10" s="11">
        <f>T10</f>
        <v>847.3</v>
      </c>
      <c r="V10" s="11">
        <f>U10</f>
        <v>847.3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18</v>
      </c>
      <c r="L11" s="13">
        <f>K11</f>
        <v>18</v>
      </c>
      <c r="M11" s="13">
        <f>L11</f>
        <v>18</v>
      </c>
      <c r="N11" s="13">
        <f t="shared" si="1"/>
        <v>18</v>
      </c>
      <c r="O11" s="13">
        <f t="shared" si="1"/>
        <v>18</v>
      </c>
      <c r="P11" s="13">
        <f t="shared" si="1"/>
        <v>18</v>
      </c>
      <c r="Q11" s="13">
        <f t="shared" si="2"/>
        <v>18</v>
      </c>
      <c r="R11" s="13">
        <f t="shared" si="2"/>
        <v>18</v>
      </c>
      <c r="S11" s="13">
        <f t="shared" si="3"/>
        <v>18</v>
      </c>
      <c r="T11" s="13">
        <f t="shared" si="3"/>
        <v>18</v>
      </c>
      <c r="U11" s="13">
        <f>T11</f>
        <v>18</v>
      </c>
      <c r="V11" s="13">
        <f>U11</f>
        <v>18</v>
      </c>
    </row>
    <row r="12" spans="1:22" ht="15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2">
        <v>10</v>
      </c>
      <c r="L12" s="12">
        <v>10</v>
      </c>
      <c r="M12" s="12">
        <v>10</v>
      </c>
      <c r="N12" s="12">
        <v>10</v>
      </c>
      <c r="O12" s="11">
        <v>10.5</v>
      </c>
      <c r="P12" s="11">
        <f>O12</f>
        <v>10.5</v>
      </c>
      <c r="Q12" s="11">
        <f t="shared" si="2"/>
        <v>10.5</v>
      </c>
      <c r="R12" s="11">
        <f t="shared" si="2"/>
        <v>10.5</v>
      </c>
      <c r="S12" s="11">
        <f t="shared" si="3"/>
        <v>10.5</v>
      </c>
      <c r="T12" s="11">
        <f t="shared" si="3"/>
        <v>10.5</v>
      </c>
      <c r="U12" s="12">
        <v>8.96</v>
      </c>
      <c r="V12" s="12">
        <v>9.98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8473</v>
      </c>
      <c r="L13" s="14">
        <v>8473</v>
      </c>
      <c r="M13" s="14">
        <v>8473</v>
      </c>
      <c r="N13" s="14">
        <v>8473</v>
      </c>
      <c r="O13" s="14">
        <f>O10*O12</f>
        <v>8896.65</v>
      </c>
      <c r="P13" s="14">
        <f>O13</f>
        <v>8896.65</v>
      </c>
      <c r="Q13" s="14">
        <f t="shared" si="2"/>
        <v>8896.65</v>
      </c>
      <c r="R13" s="14">
        <f t="shared" si="2"/>
        <v>8896.65</v>
      </c>
      <c r="S13" s="14">
        <f t="shared" si="3"/>
        <v>8896.65</v>
      </c>
      <c r="T13" s="14">
        <f t="shared" si="3"/>
        <v>8896.65</v>
      </c>
      <c r="U13" s="14">
        <f>U10*U12</f>
        <v>7591.808</v>
      </c>
      <c r="V13" s="14">
        <f>V10*V12</f>
        <v>8456.054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3499.3489999999997</v>
      </c>
      <c r="L15" s="14">
        <f aca="true" t="shared" si="4" ref="L15:M18">K15</f>
        <v>3499.3489999999997</v>
      </c>
      <c r="M15" s="14">
        <f t="shared" si="4"/>
        <v>3499.3489999999997</v>
      </c>
      <c r="N15" s="14">
        <f aca="true" t="shared" si="5" ref="N15:S15">M15</f>
        <v>3499.3489999999997</v>
      </c>
      <c r="O15" s="14">
        <f>O10*4.34</f>
        <v>3677.2819999999997</v>
      </c>
      <c r="P15" s="14">
        <f t="shared" si="5"/>
        <v>3677.2819999999997</v>
      </c>
      <c r="Q15" s="14">
        <f t="shared" si="5"/>
        <v>3677.2819999999997</v>
      </c>
      <c r="R15" s="14">
        <f t="shared" si="5"/>
        <v>3677.2819999999997</v>
      </c>
      <c r="S15" s="14">
        <f t="shared" si="5"/>
        <v>3677.2819999999997</v>
      </c>
      <c r="T15" s="14">
        <f aca="true" t="shared" si="6" ref="T15:T20">S15</f>
        <v>3677.2819999999997</v>
      </c>
      <c r="U15" s="14">
        <f>T15</f>
        <v>3677.2819999999997</v>
      </c>
      <c r="V15" s="14">
        <v>3762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>
        <f>O16</f>
        <v>593.1099999999999</v>
      </c>
      <c r="L16" s="14">
        <f t="shared" si="4"/>
        <v>593.1099999999999</v>
      </c>
      <c r="M16" s="14">
        <f t="shared" si="4"/>
        <v>593.1099999999999</v>
      </c>
      <c r="N16" s="14">
        <f>M16</f>
        <v>593.1099999999999</v>
      </c>
      <c r="O16" s="14">
        <f>O10*0.7</f>
        <v>593.1099999999999</v>
      </c>
      <c r="P16" s="14">
        <f aca="true" t="shared" si="7" ref="P16:Q20">O16</f>
        <v>593.1099999999999</v>
      </c>
      <c r="Q16" s="14">
        <f t="shared" si="7"/>
        <v>593.1099999999999</v>
      </c>
      <c r="R16" s="14">
        <f aca="true" t="shared" si="8" ref="R16:S20">Q16</f>
        <v>593.1099999999999</v>
      </c>
      <c r="S16" s="14">
        <f t="shared" si="8"/>
        <v>593.1099999999999</v>
      </c>
      <c r="T16" s="14">
        <f t="shared" si="6"/>
        <v>593.1099999999999</v>
      </c>
      <c r="U16" s="14">
        <f>T16</f>
        <v>593.1099999999999</v>
      </c>
      <c r="V16" s="14">
        <v>610</v>
      </c>
    </row>
    <row r="17" spans="1:22" ht="15.75">
      <c r="A17" s="7" t="s">
        <v>21</v>
      </c>
      <c r="B17" s="3"/>
      <c r="C17" s="3"/>
      <c r="D17" s="3"/>
      <c r="E17" s="3"/>
      <c r="F17" s="3"/>
      <c r="G17" s="3"/>
      <c r="H17" s="3"/>
      <c r="I17" s="3"/>
      <c r="J17" s="4"/>
      <c r="K17" s="14">
        <f>K10*1.89</f>
        <v>1601.397</v>
      </c>
      <c r="L17" s="14">
        <f t="shared" si="4"/>
        <v>1601.397</v>
      </c>
      <c r="M17" s="14">
        <f t="shared" si="4"/>
        <v>1601.397</v>
      </c>
      <c r="N17" s="14">
        <f>M17</f>
        <v>1601.397</v>
      </c>
      <c r="O17" s="14">
        <f>N17</f>
        <v>1601.397</v>
      </c>
      <c r="P17" s="14">
        <f t="shared" si="7"/>
        <v>1601.397</v>
      </c>
      <c r="Q17" s="14">
        <f t="shared" si="7"/>
        <v>1601.397</v>
      </c>
      <c r="R17" s="14">
        <f t="shared" si="8"/>
        <v>1601.397</v>
      </c>
      <c r="S17" s="14">
        <f t="shared" si="8"/>
        <v>1601.397</v>
      </c>
      <c r="T17" s="14">
        <f t="shared" si="6"/>
        <v>1601.397</v>
      </c>
      <c r="U17" s="14">
        <f>U10*0.35</f>
        <v>296.55499999999995</v>
      </c>
      <c r="V17" s="14">
        <v>652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K10</f>
        <v>847.3</v>
      </c>
      <c r="L18" s="14">
        <f t="shared" si="4"/>
        <v>847.3</v>
      </c>
      <c r="M18" s="14">
        <f t="shared" si="4"/>
        <v>847.3</v>
      </c>
      <c r="N18" s="14">
        <f>M18</f>
        <v>847.3</v>
      </c>
      <c r="O18" s="14">
        <f>N18</f>
        <v>847.3</v>
      </c>
      <c r="P18" s="14">
        <f t="shared" si="7"/>
        <v>847.3</v>
      </c>
      <c r="Q18" s="14">
        <f t="shared" si="7"/>
        <v>847.3</v>
      </c>
      <c r="R18" s="14">
        <f t="shared" si="8"/>
        <v>847.3</v>
      </c>
      <c r="S18" s="14">
        <f t="shared" si="8"/>
        <v>847.3</v>
      </c>
      <c r="T18" s="14">
        <f t="shared" si="6"/>
        <v>847.3</v>
      </c>
      <c r="U18" s="14">
        <f aca="true" t="shared" si="9" ref="U18:V20">T18</f>
        <v>847.3</v>
      </c>
      <c r="V18" s="14">
        <f t="shared" si="9"/>
        <v>847.3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>
        <v>0</v>
      </c>
      <c r="L19" s="14">
        <f>K19</f>
        <v>0</v>
      </c>
      <c r="M19" s="14">
        <f>L19</f>
        <v>0</v>
      </c>
      <c r="N19" s="14">
        <f>M19</f>
        <v>0</v>
      </c>
      <c r="O19" s="14">
        <f>N19</f>
        <v>0</v>
      </c>
      <c r="P19" s="14">
        <f t="shared" si="7"/>
        <v>0</v>
      </c>
      <c r="Q19" s="14">
        <f t="shared" si="7"/>
        <v>0</v>
      </c>
      <c r="R19" s="14">
        <f t="shared" si="8"/>
        <v>0</v>
      </c>
      <c r="S19" s="14">
        <f t="shared" si="8"/>
        <v>0</v>
      </c>
      <c r="T19" s="14">
        <f t="shared" si="6"/>
        <v>0</v>
      </c>
      <c r="U19" s="14">
        <f t="shared" si="9"/>
        <v>0</v>
      </c>
      <c r="V19" s="14">
        <f t="shared" si="9"/>
        <v>0</v>
      </c>
    </row>
    <row r="20" spans="1:22" ht="15.75">
      <c r="A20" s="7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127.09499999999998</v>
      </c>
      <c r="L20" s="14">
        <f>L10*0.15</f>
        <v>127.09499999999998</v>
      </c>
      <c r="M20" s="14">
        <f>M10*0.15</f>
        <v>127.09499999999998</v>
      </c>
      <c r="N20" s="14">
        <f>N10*0.15</f>
        <v>127.09499999999998</v>
      </c>
      <c r="O20" s="14">
        <f>O10*0.2</f>
        <v>169.46</v>
      </c>
      <c r="P20" s="14">
        <f t="shared" si="7"/>
        <v>169.46</v>
      </c>
      <c r="Q20" s="14">
        <f t="shared" si="7"/>
        <v>169.46</v>
      </c>
      <c r="R20" s="14">
        <f t="shared" si="8"/>
        <v>169.46</v>
      </c>
      <c r="S20" s="14">
        <f t="shared" si="8"/>
        <v>169.46</v>
      </c>
      <c r="T20" s="14">
        <f t="shared" si="6"/>
        <v>169.46</v>
      </c>
      <c r="U20" s="14">
        <f t="shared" si="9"/>
        <v>169.46</v>
      </c>
      <c r="V20" s="14">
        <f t="shared" si="9"/>
        <v>169.46</v>
      </c>
    </row>
    <row r="21" spans="1:22" ht="15.75">
      <c r="A21" s="7" t="s">
        <v>38</v>
      </c>
      <c r="B21" s="6"/>
      <c r="C21" s="6"/>
      <c r="D21" s="6"/>
      <c r="E21" s="6"/>
      <c r="F21" s="6"/>
      <c r="G21" s="6"/>
      <c r="H21" s="6"/>
      <c r="I21" s="3"/>
      <c r="J21" s="4"/>
      <c r="K21" s="14">
        <f>K25+K26+K31+K32</f>
        <v>16439.974</v>
      </c>
      <c r="L21" s="14">
        <f>L31+L32</f>
        <v>501.974</v>
      </c>
      <c r="M21" s="14">
        <f>M31+M34</f>
        <v>330</v>
      </c>
      <c r="N21" s="14">
        <f>N31</f>
        <v>180</v>
      </c>
      <c r="O21" s="14">
        <f>O31</f>
        <v>180</v>
      </c>
      <c r="P21" s="14">
        <v>180</v>
      </c>
      <c r="Q21" s="14">
        <f>Q31</f>
        <v>180</v>
      </c>
      <c r="R21" s="14">
        <f>Q21</f>
        <v>180</v>
      </c>
      <c r="S21" s="14">
        <f>S31</f>
        <v>180</v>
      </c>
      <c r="T21" s="14">
        <v>180</v>
      </c>
      <c r="U21" s="14">
        <f>U31</f>
        <v>180</v>
      </c>
      <c r="V21" s="14">
        <f>V25+V31</f>
        <v>866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>
        <f>639+1349</f>
        <v>1988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686</v>
      </c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>
        <f>11625+2325</f>
        <v>13950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5">
        <v>180</v>
      </c>
      <c r="L31" s="17">
        <f aca="true" t="shared" si="10" ref="L31:R31">K31</f>
        <v>180</v>
      </c>
      <c r="M31" s="17">
        <f t="shared" si="10"/>
        <v>180</v>
      </c>
      <c r="N31" s="17">
        <f t="shared" si="10"/>
        <v>180</v>
      </c>
      <c r="O31" s="17">
        <f t="shared" si="10"/>
        <v>180</v>
      </c>
      <c r="P31" s="17">
        <f t="shared" si="10"/>
        <v>180</v>
      </c>
      <c r="Q31" s="17">
        <f t="shared" si="10"/>
        <v>180</v>
      </c>
      <c r="R31" s="17">
        <f t="shared" si="10"/>
        <v>180</v>
      </c>
      <c r="S31" s="17">
        <f>R31</f>
        <v>180</v>
      </c>
      <c r="T31" s="17">
        <f>S31</f>
        <v>180</v>
      </c>
      <c r="U31" s="17">
        <f>T31</f>
        <v>180</v>
      </c>
      <c r="V31" s="17">
        <f>U31</f>
        <v>180</v>
      </c>
    </row>
    <row r="32" spans="1:22" ht="15">
      <c r="A32" s="2" t="s">
        <v>40</v>
      </c>
      <c r="B32" s="3"/>
      <c r="C32" s="3"/>
      <c r="D32" s="3"/>
      <c r="E32" s="3"/>
      <c r="F32" s="3"/>
      <c r="G32" s="3"/>
      <c r="H32" s="3"/>
      <c r="I32" s="3"/>
      <c r="J32" s="4"/>
      <c r="K32" s="17">
        <f>L32</f>
        <v>321.974</v>
      </c>
      <c r="L32" s="17">
        <f>L10*0.38</f>
        <v>321.974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4"/>
      <c r="K34" s="14"/>
      <c r="L34" s="17"/>
      <c r="M34" s="17">
        <v>150</v>
      </c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K15+K16+K17+K18+K19+K20+K21</f>
        <v>23108.225</v>
      </c>
      <c r="L35" s="14">
        <f>L15+L16+L17+L18+L19+L20+L21</f>
        <v>7170.225</v>
      </c>
      <c r="M35" s="14">
        <f>M15+M16+M17+M18+M19+M20+M21</f>
        <v>6998.251</v>
      </c>
      <c r="N35" s="14">
        <v>6848</v>
      </c>
      <c r="O35" s="14">
        <f>O15+O16+O17+O18+O20+O21</f>
        <v>7068.549</v>
      </c>
      <c r="P35" s="14">
        <f>O35</f>
        <v>7068.549</v>
      </c>
      <c r="Q35" s="14">
        <f>P35</f>
        <v>7068.549</v>
      </c>
      <c r="R35" s="14">
        <f>Q35</f>
        <v>7068.549</v>
      </c>
      <c r="S35" s="14">
        <f>R35</f>
        <v>7068.549</v>
      </c>
      <c r="T35" s="14">
        <f>S35</f>
        <v>7068.549</v>
      </c>
      <c r="U35" s="14">
        <f>U15+U16+U17+U18+U20+U21</f>
        <v>5763.707</v>
      </c>
      <c r="V35" s="14">
        <f>V15+V16+V17+V18+V20+V21</f>
        <v>6906.76</v>
      </c>
    </row>
    <row r="37" spans="21:22" ht="12.75">
      <c r="U37" s="18"/>
      <c r="V37" s="19">
        <f>V8+V13-V35</f>
        <v>-24128.699999999983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2013-01-20T16:48:25Z</cp:lastPrinted>
  <dcterms:created xsi:type="dcterms:W3CDTF">2012-04-11T04:13:08Z</dcterms:created>
  <dcterms:modified xsi:type="dcterms:W3CDTF">2020-01-14T12:24:05Z</dcterms:modified>
  <cp:category/>
  <cp:version/>
  <cp:contentType/>
  <cp:contentStatus/>
</cp:coreProperties>
</file>