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<sst xmlns="http://schemas.openxmlformats.org/spreadsheetml/2006/main" count="46" uniqueCount="44">
  <si>
    <t>3. Общая площадь дома</t>
  </si>
  <si>
    <t>4. количество квартир</t>
  </si>
  <si>
    <t>Расходы</t>
  </si>
  <si>
    <t>а. Сети водоснабжения</t>
  </si>
  <si>
    <t>б. Сети водоотведения</t>
  </si>
  <si>
    <t>в. Сети отопления</t>
  </si>
  <si>
    <t>д. Прочистка канализации</t>
  </si>
  <si>
    <t>е. Текущий ремонт подъездов</t>
  </si>
  <si>
    <t>з. Смена оконных блоков в местах общего пользования</t>
  </si>
  <si>
    <t>Итого расходов</t>
  </si>
  <si>
    <t>Ведомость доходов и расходов по управлению, содержанию и текущему ремонту,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</si>
  <si>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</si>
  <si>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июль</t>
  </si>
  <si>
    <t>август</t>
  </si>
  <si>
    <t>сентябрь</t>
  </si>
  <si>
    <t>ноябрь</t>
  </si>
  <si>
    <t>декабрь</t>
  </si>
  <si>
    <t xml:space="preserve"> </t>
  </si>
  <si>
    <t>июнь</t>
  </si>
  <si>
    <t>май</t>
  </si>
  <si>
    <t>апрель</t>
  </si>
  <si>
    <t xml:space="preserve">5. Тариф </t>
  </si>
  <si>
    <r>
      <t>3</t>
    </r>
    <r>
      <rPr>
        <sz val="12"/>
        <rFont val="Arial Cyr"/>
        <family val="0"/>
      </rPr>
      <t>.Вывоз бытовых отходов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</si>
  <si>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</si>
  <si>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</si>
  <si>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</si>
  <si>
    <t>январь</t>
  </si>
  <si>
    <t>февраль</t>
  </si>
  <si>
    <t>март</t>
  </si>
  <si>
    <t>октябрь</t>
  </si>
  <si>
    <t xml:space="preserve">ж.Смена входных дверей в местах общего пользования  </t>
  </si>
  <si>
    <t>1. Задолженность по управлению и содержанию общего имущества на начало месяца</t>
  </si>
  <si>
    <t>2. Остаток  по управлению и содержанию общего имущества на начало месяца</t>
  </si>
  <si>
    <t>6.начислено за текущий месяц</t>
  </si>
  <si>
    <t xml:space="preserve">г. Электрические сети  </t>
  </si>
  <si>
    <t>и. Остекление окон в местах общего пользования, установка замков</t>
  </si>
  <si>
    <t>к. Списывание показаний эл. счетчиков</t>
  </si>
  <si>
    <t>л. Ремонт крыши</t>
  </si>
  <si>
    <t xml:space="preserve">м. Отдано по чекам </t>
  </si>
  <si>
    <t xml:space="preserve">коммунальным услугам жилого дома № 34  ул. Юбилейная  </t>
  </si>
  <si>
    <r>
      <t>7</t>
    </r>
    <r>
      <rPr>
        <sz val="12"/>
        <rFont val="Arial Cyr"/>
        <family val="0"/>
      </rPr>
      <t>.Содержание и текущий ремонт общего имущества:</t>
    </r>
  </si>
  <si>
    <r>
      <t xml:space="preserve">6. </t>
    </r>
    <r>
      <rPr>
        <sz val="12"/>
        <rFont val="Arial Cyr"/>
        <family val="0"/>
      </rPr>
      <t>Аварийная служба</t>
    </r>
  </si>
  <si>
    <t>2019 год</t>
  </si>
  <si>
    <t>к. Прочие работы  (реестр.)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</si>
</sst>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</numFmts>
  <fonts count="38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172" fontId="3" fillId="0" borderId="13" xfId="0" applyNumberFormat="1" applyFont="1" applyBorder="1" applyAlignment="1">
      <alignment/>
    </xf>
    <xf numFmtId="0" fontId="3" fillId="0" borderId="13" xfId="0" applyFont="1" applyBorder="1" applyAlignment="1">
      <alignment/>
    </xf>
    <xf numFmtId="1" fontId="3" fillId="0" borderId="13" xfId="0" applyNumberFormat="1" applyFont="1" applyBorder="1" applyAlignment="1">
      <alignment/>
    </xf>
    <xf numFmtId="1" fontId="0" fillId="0" borderId="0" xfId="0" applyNumberFormat="1" applyAlignment="1">
      <alignment/>
    </xf>
    <xf numFmtId="0" fontId="3" fillId="0" borderId="0" xfId="0" applyFont="1" applyAlignment="1">
      <alignment/>
    </xf>
    <xf numFmtId="1" fontId="3" fillId="0" borderId="0" xfId="0" applyNumberFormat="1" applyFont="1" applyAlignment="1">
      <alignment/>
    </xf>
    <xf numFmtId="1" fontId="0" fillId="0" borderId="13" xfId="0" applyNumberFormat="1" applyBorder="1" applyAlignment="1">
      <alignment/>
    </xf>
    <xf numFmtId="0" fontId="0" fillId="0" borderId="13" xfId="0" applyFont="1" applyBorder="1" applyAlignment="1">
      <alignment/>
    </xf>
    <xf numFmtId="1" fontId="0" fillId="0" borderId="13" xfId="0" applyNumberFormat="1" applyFont="1" applyBorder="1" applyAlignment="1">
      <alignment/>
    </xf>
    <xf numFmtId="0" fontId="0" fillId="0" borderId="0" xfId="0" applyAlignment="1">
      <alignment horizontal="left"/>
    </xf>
    <xf numFmtId="2" fontId="3" fillId="0" borderId="13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1"/>
  <sheetViews>
    <sheetView tabSelected="1" zoomScalePageLayoutView="0" workbookViewId="0" topLeftCell="I7">
      <selection activeCell="V39" sqref="V39"/>
    </sheetView>
  </sheetViews>
  <sheetFormatPr defaultColWidth="9.00390625" defaultRowHeight="12.75"/>
  <cols>
    <col min="10" max="10" width="9.00390625" style="0" customWidth="1"/>
    <col min="22" max="22" width="10.125" style="0" customWidth="1"/>
    <col min="33" max="33" width="18.125" style="0" customWidth="1"/>
  </cols>
  <sheetData>
    <row r="1" spans="1:32" ht="15">
      <c r="A1" s="1"/>
      <c r="B1" s="1" t="s">
        <v>10</v>
      </c>
      <c r="C1" s="1"/>
      <c r="D1" s="1"/>
      <c r="E1" s="1"/>
      <c r="F1" s="1"/>
      <c r="G1" s="1"/>
      <c r="H1" s="1"/>
      <c r="I1" s="1"/>
      <c r="M1" s="1"/>
      <c r="N1" s="1"/>
      <c r="O1" s="1"/>
      <c r="P1" s="1"/>
      <c r="Q1" s="1"/>
      <c r="R1" s="1"/>
      <c r="S1" s="1"/>
      <c r="T1" s="1"/>
      <c r="U1" s="1"/>
      <c r="X1" s="1"/>
      <c r="Y1" s="1"/>
      <c r="Z1" s="1"/>
      <c r="AA1" s="1"/>
      <c r="AB1" s="1"/>
      <c r="AC1" s="1"/>
      <c r="AD1" s="1"/>
      <c r="AE1" s="1"/>
      <c r="AF1" s="1"/>
    </row>
    <row r="2" spans="1:32" ht="15">
      <c r="A2" s="1"/>
      <c r="B2" s="1" t="s">
        <v>39</v>
      </c>
      <c r="C2" s="1"/>
      <c r="D2" s="1"/>
      <c r="E2" s="1"/>
      <c r="F2" s="1"/>
      <c r="G2" s="1"/>
      <c r="H2" s="1"/>
      <c r="I2" s="1"/>
      <c r="M2" s="1"/>
      <c r="N2" s="1"/>
      <c r="O2" s="1"/>
      <c r="P2" s="1"/>
      <c r="Q2" s="1"/>
      <c r="R2" s="1"/>
      <c r="S2" s="1"/>
      <c r="T2" s="1"/>
      <c r="U2" s="1"/>
      <c r="X2" s="1"/>
      <c r="Y2" s="1"/>
      <c r="Z2" s="1"/>
      <c r="AA2" s="1"/>
      <c r="AB2" s="1"/>
      <c r="AC2" s="1"/>
      <c r="AD2" s="1"/>
      <c r="AE2" s="1"/>
      <c r="AF2" s="1"/>
    </row>
    <row r="3" spans="1:32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X3" s="1"/>
      <c r="Y3" s="1"/>
      <c r="Z3" s="1"/>
      <c r="AA3" s="1"/>
      <c r="AB3" s="1"/>
      <c r="AC3" s="1"/>
      <c r="AD3" s="1"/>
      <c r="AE3" s="1"/>
      <c r="AF3" s="1"/>
    </row>
    <row r="4" spans="5:34" ht="12.75">
      <c r="E4" t="s">
        <v>17</v>
      </c>
      <c r="AH4" s="16" t="s">
        <v>17</v>
      </c>
    </row>
    <row r="5" ht="12.75">
      <c r="E5" s="15" t="s">
        <v>42</v>
      </c>
    </row>
    <row r="6" ht="12.75">
      <c r="AH6" s="14"/>
    </row>
    <row r="8" spans="11:22" ht="12.75">
      <c r="K8" t="s">
        <v>26</v>
      </c>
      <c r="L8" t="s">
        <v>27</v>
      </c>
      <c r="M8" t="s">
        <v>28</v>
      </c>
      <c r="N8" t="s">
        <v>20</v>
      </c>
      <c r="O8" t="s">
        <v>19</v>
      </c>
      <c r="P8" t="s">
        <v>18</v>
      </c>
      <c r="Q8" t="s">
        <v>12</v>
      </c>
      <c r="R8" t="s">
        <v>13</v>
      </c>
      <c r="S8" t="s">
        <v>14</v>
      </c>
      <c r="T8" t="s">
        <v>29</v>
      </c>
      <c r="U8" t="s">
        <v>15</v>
      </c>
      <c r="V8" t="s">
        <v>16</v>
      </c>
    </row>
    <row r="9" spans="1:22" ht="15">
      <c r="A9" s="2" t="s">
        <v>31</v>
      </c>
      <c r="B9" s="3"/>
      <c r="C9" s="3"/>
      <c r="D9" s="3"/>
      <c r="E9" s="3"/>
      <c r="F9" s="3"/>
      <c r="G9" s="3"/>
      <c r="H9" s="3"/>
      <c r="I9" s="3"/>
      <c r="J9" s="4"/>
      <c r="K9" s="11" t="s">
        <v>17</v>
      </c>
      <c r="L9" s="5"/>
      <c r="M9" s="11"/>
      <c r="N9" s="11"/>
      <c r="O9" s="11"/>
      <c r="P9" s="11"/>
      <c r="Q9" s="11"/>
      <c r="R9" s="11"/>
      <c r="S9" s="11"/>
      <c r="T9" s="13"/>
      <c r="U9" s="13"/>
      <c r="V9" s="13"/>
    </row>
    <row r="10" spans="1:25" ht="15">
      <c r="A10" s="2" t="s">
        <v>32</v>
      </c>
      <c r="B10" s="3"/>
      <c r="C10" s="3"/>
      <c r="D10" s="3"/>
      <c r="E10" s="3"/>
      <c r="F10" s="3"/>
      <c r="G10" s="3"/>
      <c r="H10" s="3"/>
      <c r="I10" s="3"/>
      <c r="J10" s="4"/>
      <c r="K10" s="13">
        <v>44586</v>
      </c>
      <c r="L10" s="13">
        <f aca="true" t="shared" si="0" ref="L10:Q10">K10+K14-K36</f>
        <v>46923.484000000004</v>
      </c>
      <c r="M10" s="13">
        <f t="shared" si="0"/>
        <v>49260.96800000001</v>
      </c>
      <c r="N10" s="13">
        <f t="shared" si="0"/>
        <v>46128.45200000001</v>
      </c>
      <c r="O10" s="13">
        <f t="shared" si="0"/>
        <v>48465.45200000001</v>
      </c>
      <c r="P10" s="13">
        <f t="shared" si="0"/>
        <v>50327.744000000006</v>
      </c>
      <c r="Q10" s="13">
        <f t="shared" si="0"/>
        <v>52959.03600000001</v>
      </c>
      <c r="R10" s="13">
        <f>Q10+Q14-Q36</f>
        <v>55590.32800000001</v>
      </c>
      <c r="S10" s="13">
        <f>R10+R14-R36</f>
        <v>53164.62000000001</v>
      </c>
      <c r="T10" s="13">
        <f>S10+S14-S36</f>
        <v>55795.91200000001</v>
      </c>
      <c r="U10" s="13">
        <f>T10+T14-T36</f>
        <v>58427.20400000001</v>
      </c>
      <c r="V10" s="13">
        <f>U10+U14-U36</f>
        <v>61058.75800000002</v>
      </c>
      <c r="W10" s="15"/>
      <c r="X10" s="15"/>
      <c r="Y10" s="15"/>
    </row>
    <row r="11" spans="1:25" ht="15">
      <c r="A11" s="2" t="s">
        <v>0</v>
      </c>
      <c r="B11" s="3"/>
      <c r="C11" s="3"/>
      <c r="D11" s="3"/>
      <c r="E11" s="3"/>
      <c r="F11" s="3"/>
      <c r="G11" s="3"/>
      <c r="H11" s="3"/>
      <c r="I11" s="3"/>
      <c r="J11" s="4"/>
      <c r="K11" s="11">
        <v>1224.2</v>
      </c>
      <c r="L11" s="11">
        <f>K11</f>
        <v>1224.2</v>
      </c>
      <c r="M11" s="11">
        <f>L11</f>
        <v>1224.2</v>
      </c>
      <c r="N11" s="11">
        <f aca="true" t="shared" si="1" ref="N11:P12">M11</f>
        <v>1224.2</v>
      </c>
      <c r="O11" s="11">
        <f t="shared" si="1"/>
        <v>1224.2</v>
      </c>
      <c r="P11" s="11">
        <f t="shared" si="1"/>
        <v>1224.2</v>
      </c>
      <c r="Q11" s="11">
        <f aca="true" t="shared" si="2" ref="Q11:R14">P11</f>
        <v>1224.2</v>
      </c>
      <c r="R11" s="11">
        <f t="shared" si="2"/>
        <v>1224.2</v>
      </c>
      <c r="S11" s="11">
        <f aca="true" t="shared" si="3" ref="S11:T14">R11</f>
        <v>1224.2</v>
      </c>
      <c r="T11" s="11">
        <f t="shared" si="3"/>
        <v>1224.2</v>
      </c>
      <c r="U11" s="11">
        <f>T11</f>
        <v>1224.2</v>
      </c>
      <c r="V11" s="11">
        <f>U11</f>
        <v>1224.2</v>
      </c>
      <c r="W11" s="15"/>
      <c r="X11" s="15"/>
      <c r="Y11" s="15"/>
    </row>
    <row r="12" spans="1:25" ht="15">
      <c r="A12" s="2" t="s">
        <v>1</v>
      </c>
      <c r="B12" s="3"/>
      <c r="C12" s="3"/>
      <c r="D12" s="3"/>
      <c r="E12" s="3"/>
      <c r="F12" s="3"/>
      <c r="G12" s="3"/>
      <c r="H12" s="3"/>
      <c r="I12" s="3"/>
      <c r="J12" s="4"/>
      <c r="K12" s="12">
        <v>27</v>
      </c>
      <c r="L12" s="12">
        <f>K12</f>
        <v>27</v>
      </c>
      <c r="M12" s="12">
        <f>L12</f>
        <v>27</v>
      </c>
      <c r="N12" s="12">
        <f t="shared" si="1"/>
        <v>27</v>
      </c>
      <c r="O12" s="12">
        <f t="shared" si="1"/>
        <v>27</v>
      </c>
      <c r="P12" s="12">
        <f t="shared" si="1"/>
        <v>27</v>
      </c>
      <c r="Q12" s="12">
        <f t="shared" si="2"/>
        <v>27</v>
      </c>
      <c r="R12" s="12">
        <f t="shared" si="2"/>
        <v>27</v>
      </c>
      <c r="S12" s="12">
        <f t="shared" si="3"/>
        <v>27</v>
      </c>
      <c r="T12" s="12">
        <f t="shared" si="3"/>
        <v>27</v>
      </c>
      <c r="U12" s="12">
        <f>T12</f>
        <v>27</v>
      </c>
      <c r="V12" s="12">
        <f>U12</f>
        <v>27</v>
      </c>
      <c r="W12" s="15"/>
      <c r="X12" s="15"/>
      <c r="Y12" s="15"/>
    </row>
    <row r="13" spans="1:25" ht="15">
      <c r="A13" s="2" t="s">
        <v>21</v>
      </c>
      <c r="B13" s="3"/>
      <c r="C13" s="3"/>
      <c r="D13" s="3"/>
      <c r="E13" s="3"/>
      <c r="F13" s="3"/>
      <c r="G13" s="3"/>
      <c r="H13" s="3"/>
      <c r="I13" s="3"/>
      <c r="J13" s="4"/>
      <c r="K13" s="11">
        <v>10</v>
      </c>
      <c r="L13" s="11">
        <v>10</v>
      </c>
      <c r="M13" s="11">
        <v>10</v>
      </c>
      <c r="N13" s="11">
        <v>10</v>
      </c>
      <c r="O13" s="11">
        <v>10.5</v>
      </c>
      <c r="P13" s="11">
        <f>O13</f>
        <v>10.5</v>
      </c>
      <c r="Q13" s="11">
        <f t="shared" si="2"/>
        <v>10.5</v>
      </c>
      <c r="R13" s="11">
        <f t="shared" si="2"/>
        <v>10.5</v>
      </c>
      <c r="S13" s="11">
        <f t="shared" si="3"/>
        <v>10.5</v>
      </c>
      <c r="T13" s="11">
        <f t="shared" si="3"/>
        <v>10.5</v>
      </c>
      <c r="U13" s="21">
        <f>10.5-1.54</f>
        <v>8.96</v>
      </c>
      <c r="V13" s="21">
        <v>9.98</v>
      </c>
      <c r="W13" s="15"/>
      <c r="X13" s="15"/>
      <c r="Y13" s="15"/>
    </row>
    <row r="14" spans="1:25" ht="15">
      <c r="A14" s="2" t="s">
        <v>33</v>
      </c>
      <c r="B14" s="3"/>
      <c r="C14" s="3"/>
      <c r="D14" s="3"/>
      <c r="E14" s="3"/>
      <c r="F14" s="3"/>
      <c r="G14" s="3"/>
      <c r="H14" s="3"/>
      <c r="I14" s="3"/>
      <c r="J14" s="4"/>
      <c r="K14" s="13">
        <v>12242</v>
      </c>
      <c r="L14" s="13">
        <v>12242</v>
      </c>
      <c r="M14" s="13">
        <v>12242</v>
      </c>
      <c r="N14" s="13">
        <v>12242</v>
      </c>
      <c r="O14" s="13">
        <f>O11*O13</f>
        <v>12854.1</v>
      </c>
      <c r="P14" s="13">
        <f>O14</f>
        <v>12854.1</v>
      </c>
      <c r="Q14" s="13">
        <f t="shared" si="2"/>
        <v>12854.1</v>
      </c>
      <c r="R14" s="13">
        <f t="shared" si="2"/>
        <v>12854.1</v>
      </c>
      <c r="S14" s="13">
        <f t="shared" si="3"/>
        <v>12854.1</v>
      </c>
      <c r="T14" s="13">
        <f t="shared" si="3"/>
        <v>12854.1</v>
      </c>
      <c r="U14" s="13">
        <f>U11*U13</f>
        <v>10968.832000000002</v>
      </c>
      <c r="V14" s="13">
        <f>V11*V13</f>
        <v>12217.516000000001</v>
      </c>
      <c r="W14" s="15"/>
      <c r="X14" s="15"/>
      <c r="Y14" s="15"/>
    </row>
    <row r="15" spans="1:25" ht="15.75">
      <c r="A15" s="2"/>
      <c r="B15" s="6" t="s">
        <v>2</v>
      </c>
      <c r="C15" s="6"/>
      <c r="D15" s="3"/>
      <c r="E15" s="3"/>
      <c r="F15" s="3"/>
      <c r="G15" s="3"/>
      <c r="H15" s="3"/>
      <c r="I15" s="3"/>
      <c r="J15" s="4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5"/>
      <c r="X15" s="15"/>
      <c r="Y15" s="15"/>
    </row>
    <row r="16" spans="1:25" ht="15.75">
      <c r="A16" s="7" t="s">
        <v>25</v>
      </c>
      <c r="B16" s="3"/>
      <c r="C16" s="3"/>
      <c r="D16" s="3"/>
      <c r="E16" s="3"/>
      <c r="F16" s="3"/>
      <c r="G16" s="3"/>
      <c r="H16" s="3"/>
      <c r="I16" s="3"/>
      <c r="J16" s="4"/>
      <c r="K16" s="13">
        <f>K11*4.13</f>
        <v>5055.946</v>
      </c>
      <c r="L16" s="13">
        <f aca="true" t="shared" si="4" ref="L16:M19">K16</f>
        <v>5055.946</v>
      </c>
      <c r="M16" s="13">
        <f t="shared" si="4"/>
        <v>5055.946</v>
      </c>
      <c r="N16" s="13">
        <f aca="true" t="shared" si="5" ref="N16:S16">M16</f>
        <v>5055.946</v>
      </c>
      <c r="O16" s="13">
        <f>O11*4.34</f>
        <v>5313.028</v>
      </c>
      <c r="P16" s="13">
        <f t="shared" si="5"/>
        <v>5313.028</v>
      </c>
      <c r="Q16" s="13">
        <f t="shared" si="5"/>
        <v>5313.028</v>
      </c>
      <c r="R16" s="13">
        <f t="shared" si="5"/>
        <v>5313.028</v>
      </c>
      <c r="S16" s="13">
        <f t="shared" si="5"/>
        <v>5313.028</v>
      </c>
      <c r="T16" s="13">
        <f aca="true" t="shared" si="6" ref="T16:T21">S16</f>
        <v>5313.028</v>
      </c>
      <c r="U16" s="13">
        <f>T16</f>
        <v>5313.028</v>
      </c>
      <c r="V16" s="13">
        <v>5435</v>
      </c>
      <c r="W16" s="15"/>
      <c r="X16" s="15"/>
      <c r="Y16" s="15"/>
    </row>
    <row r="17" spans="1:25" ht="15.75">
      <c r="A17" s="7" t="s">
        <v>11</v>
      </c>
      <c r="B17" s="3"/>
      <c r="C17" s="3"/>
      <c r="D17" s="3"/>
      <c r="E17" s="3"/>
      <c r="F17" s="3"/>
      <c r="G17" s="3"/>
      <c r="H17" s="3"/>
      <c r="I17" s="3"/>
      <c r="J17" s="4"/>
      <c r="K17" s="13">
        <f>Q17</f>
        <v>856.9399999999999</v>
      </c>
      <c r="L17" s="13">
        <f t="shared" si="4"/>
        <v>856.9399999999999</v>
      </c>
      <c r="M17" s="13">
        <f t="shared" si="4"/>
        <v>856.9399999999999</v>
      </c>
      <c r="N17" s="13">
        <f>M17</f>
        <v>856.9399999999999</v>
      </c>
      <c r="O17" s="13">
        <f>O11*0.7</f>
        <v>856.9399999999999</v>
      </c>
      <c r="P17" s="13">
        <f aca="true" t="shared" si="7" ref="P17:Q21">O17</f>
        <v>856.9399999999999</v>
      </c>
      <c r="Q17" s="13">
        <f t="shared" si="7"/>
        <v>856.9399999999999</v>
      </c>
      <c r="R17" s="13">
        <f aca="true" t="shared" si="8" ref="R17:S21">Q17</f>
        <v>856.9399999999999</v>
      </c>
      <c r="S17" s="13">
        <f t="shared" si="8"/>
        <v>856.9399999999999</v>
      </c>
      <c r="T17" s="13">
        <f t="shared" si="6"/>
        <v>856.9399999999999</v>
      </c>
      <c r="U17" s="13">
        <f>T17</f>
        <v>856.9399999999999</v>
      </c>
      <c r="V17" s="13">
        <v>881</v>
      </c>
      <c r="W17" s="15"/>
      <c r="X17" s="15"/>
      <c r="Y17" s="15"/>
    </row>
    <row r="18" spans="1:25" ht="15.75">
      <c r="A18" s="7" t="s">
        <v>22</v>
      </c>
      <c r="B18" s="3"/>
      <c r="C18" s="3"/>
      <c r="D18" s="3"/>
      <c r="E18" s="3"/>
      <c r="F18" s="3"/>
      <c r="G18" s="3"/>
      <c r="H18" s="3"/>
      <c r="I18" s="3"/>
      <c r="J18" s="4"/>
      <c r="K18" s="13">
        <v>2314</v>
      </c>
      <c r="L18" s="13">
        <f t="shared" si="4"/>
        <v>2314</v>
      </c>
      <c r="M18" s="13">
        <f t="shared" si="4"/>
        <v>2314</v>
      </c>
      <c r="N18" s="13">
        <f>M18</f>
        <v>2314</v>
      </c>
      <c r="O18" s="13">
        <f>N18</f>
        <v>2314</v>
      </c>
      <c r="P18" s="13">
        <f t="shared" si="7"/>
        <v>2314</v>
      </c>
      <c r="Q18" s="13">
        <f t="shared" si="7"/>
        <v>2314</v>
      </c>
      <c r="R18" s="13">
        <f t="shared" si="8"/>
        <v>2314</v>
      </c>
      <c r="S18" s="13">
        <f t="shared" si="8"/>
        <v>2314</v>
      </c>
      <c r="T18" s="13">
        <f t="shared" si="6"/>
        <v>2314</v>
      </c>
      <c r="U18" s="13">
        <f>U11*0.35</f>
        <v>428.46999999999997</v>
      </c>
      <c r="V18" s="13">
        <v>943</v>
      </c>
      <c r="W18" s="15"/>
      <c r="X18" s="15"/>
      <c r="Y18" s="15"/>
    </row>
    <row r="19" spans="1:25" ht="15.75">
      <c r="A19" s="7" t="s">
        <v>23</v>
      </c>
      <c r="B19" s="3"/>
      <c r="C19" s="3"/>
      <c r="D19" s="3"/>
      <c r="E19" s="3"/>
      <c r="F19" s="3"/>
      <c r="G19" s="3"/>
      <c r="H19" s="3"/>
      <c r="I19" s="3"/>
      <c r="J19" s="4"/>
      <c r="K19" s="13">
        <v>1224</v>
      </c>
      <c r="L19" s="13">
        <f t="shared" si="4"/>
        <v>1224</v>
      </c>
      <c r="M19" s="13">
        <f t="shared" si="4"/>
        <v>1224</v>
      </c>
      <c r="N19" s="13">
        <f>M19</f>
        <v>1224</v>
      </c>
      <c r="O19" s="13">
        <f>N19</f>
        <v>1224</v>
      </c>
      <c r="P19" s="13">
        <f t="shared" si="7"/>
        <v>1224</v>
      </c>
      <c r="Q19" s="13">
        <f t="shared" si="7"/>
        <v>1224</v>
      </c>
      <c r="R19" s="13">
        <f t="shared" si="8"/>
        <v>1224</v>
      </c>
      <c r="S19" s="13">
        <f t="shared" si="8"/>
        <v>1224</v>
      </c>
      <c r="T19" s="13">
        <f t="shared" si="6"/>
        <v>1224</v>
      </c>
      <c r="U19" s="13">
        <f aca="true" t="shared" si="9" ref="U19:V22">T19</f>
        <v>1224</v>
      </c>
      <c r="V19" s="13">
        <f t="shared" si="9"/>
        <v>1224</v>
      </c>
      <c r="W19" s="15"/>
      <c r="X19" s="15"/>
      <c r="Y19" s="15"/>
    </row>
    <row r="20" spans="1:25" ht="15.75">
      <c r="A20" s="7" t="s">
        <v>24</v>
      </c>
      <c r="B20" s="3"/>
      <c r="C20" s="3"/>
      <c r="D20" s="3"/>
      <c r="E20" s="3"/>
      <c r="F20" s="3"/>
      <c r="G20" s="3"/>
      <c r="H20" s="3"/>
      <c r="I20" s="3"/>
      <c r="J20" s="4"/>
      <c r="K20" s="12">
        <v>0</v>
      </c>
      <c r="L20" s="13">
        <f>K20</f>
        <v>0</v>
      </c>
      <c r="M20" s="13">
        <f>L20</f>
        <v>0</v>
      </c>
      <c r="N20" s="13">
        <f>M20</f>
        <v>0</v>
      </c>
      <c r="O20" s="13">
        <f>N20</f>
        <v>0</v>
      </c>
      <c r="P20" s="13">
        <f t="shared" si="7"/>
        <v>0</v>
      </c>
      <c r="Q20" s="13">
        <f t="shared" si="7"/>
        <v>0</v>
      </c>
      <c r="R20" s="13">
        <f t="shared" si="8"/>
        <v>0</v>
      </c>
      <c r="S20" s="13">
        <f t="shared" si="8"/>
        <v>0</v>
      </c>
      <c r="T20" s="13">
        <f t="shared" si="6"/>
        <v>0</v>
      </c>
      <c r="U20" s="13">
        <f t="shared" si="9"/>
        <v>0</v>
      </c>
      <c r="V20" s="13">
        <f t="shared" si="9"/>
        <v>0</v>
      </c>
      <c r="W20" s="15"/>
      <c r="X20" s="15"/>
      <c r="Y20" s="15"/>
    </row>
    <row r="21" spans="1:25" ht="15.75">
      <c r="A21" s="7" t="s">
        <v>41</v>
      </c>
      <c r="B21" s="3"/>
      <c r="C21" s="3"/>
      <c r="D21" s="3"/>
      <c r="E21" s="3"/>
      <c r="F21" s="3"/>
      <c r="G21" s="3"/>
      <c r="H21" s="3"/>
      <c r="I21" s="3"/>
      <c r="J21" s="4"/>
      <c r="K21" s="13">
        <f>K11*0.15</f>
        <v>183.63</v>
      </c>
      <c r="L21" s="13">
        <f>L11*0.15</f>
        <v>183.63</v>
      </c>
      <c r="M21" s="13">
        <f>M11*0.15</f>
        <v>183.63</v>
      </c>
      <c r="N21" s="13">
        <f>N11*0.15</f>
        <v>183.63</v>
      </c>
      <c r="O21" s="13">
        <f>O11*0.2</f>
        <v>244.84000000000003</v>
      </c>
      <c r="P21" s="13">
        <f t="shared" si="7"/>
        <v>244.84000000000003</v>
      </c>
      <c r="Q21" s="13">
        <f t="shared" si="7"/>
        <v>244.84000000000003</v>
      </c>
      <c r="R21" s="13">
        <f t="shared" si="8"/>
        <v>244.84000000000003</v>
      </c>
      <c r="S21" s="13">
        <f t="shared" si="8"/>
        <v>244.84000000000003</v>
      </c>
      <c r="T21" s="13">
        <f t="shared" si="6"/>
        <v>244.84000000000003</v>
      </c>
      <c r="U21" s="13">
        <f t="shared" si="9"/>
        <v>244.84000000000003</v>
      </c>
      <c r="V21" s="13">
        <f t="shared" si="9"/>
        <v>244.84000000000003</v>
      </c>
      <c r="W21" s="15"/>
      <c r="X21" s="15"/>
      <c r="Y21" s="15"/>
    </row>
    <row r="22" spans="1:25" ht="15.75">
      <c r="A22" s="7" t="s">
        <v>40</v>
      </c>
      <c r="B22" s="6"/>
      <c r="C22" s="6"/>
      <c r="D22" s="6"/>
      <c r="E22" s="6"/>
      <c r="F22" s="6"/>
      <c r="G22" s="6"/>
      <c r="H22" s="6"/>
      <c r="I22" s="3"/>
      <c r="J22" s="4"/>
      <c r="K22" s="13">
        <f>K32</f>
        <v>270</v>
      </c>
      <c r="L22" s="13">
        <f>K22</f>
        <v>270</v>
      </c>
      <c r="M22" s="13">
        <f>M27+M32+M35</f>
        <v>5740</v>
      </c>
      <c r="N22" s="13">
        <f>N32</f>
        <v>270</v>
      </c>
      <c r="O22" s="13">
        <f>O23+O32</f>
        <v>1039</v>
      </c>
      <c r="P22" s="13">
        <v>270</v>
      </c>
      <c r="Q22" s="13">
        <f>Q32</f>
        <v>270</v>
      </c>
      <c r="R22" s="13">
        <f>R24+R27+R32</f>
        <v>5327</v>
      </c>
      <c r="S22" s="13">
        <f>S32</f>
        <v>270</v>
      </c>
      <c r="T22" s="13">
        <f>S22</f>
        <v>270</v>
      </c>
      <c r="U22" s="13">
        <f t="shared" si="9"/>
        <v>270</v>
      </c>
      <c r="V22" s="13">
        <f t="shared" si="9"/>
        <v>270</v>
      </c>
      <c r="W22" s="15"/>
      <c r="X22" s="15"/>
      <c r="Y22" s="15"/>
    </row>
    <row r="23" spans="1:22" ht="15">
      <c r="A23" s="2" t="s">
        <v>3</v>
      </c>
      <c r="B23" s="3"/>
      <c r="C23" s="3"/>
      <c r="D23" s="3"/>
      <c r="E23" s="3"/>
      <c r="F23" s="3"/>
      <c r="G23" s="3"/>
      <c r="H23" s="3"/>
      <c r="I23" s="3"/>
      <c r="J23" s="4"/>
      <c r="K23" s="18"/>
      <c r="L23" s="19"/>
      <c r="M23" s="17"/>
      <c r="N23" s="17"/>
      <c r="O23" s="17">
        <v>769</v>
      </c>
      <c r="P23" s="17"/>
      <c r="Q23" s="17"/>
      <c r="R23" s="17"/>
      <c r="S23" s="17"/>
      <c r="T23" s="17"/>
      <c r="U23" s="17"/>
      <c r="V23" s="17"/>
    </row>
    <row r="24" spans="1:22" ht="15">
      <c r="A24" s="2" t="s">
        <v>4</v>
      </c>
      <c r="B24" s="3"/>
      <c r="C24" s="3"/>
      <c r="D24" s="3"/>
      <c r="E24" s="3"/>
      <c r="F24" s="3"/>
      <c r="G24" s="3"/>
      <c r="H24" s="3"/>
      <c r="I24" s="3"/>
      <c r="J24" s="4"/>
      <c r="K24" s="18"/>
      <c r="L24" s="19"/>
      <c r="M24" s="17"/>
      <c r="N24" s="17"/>
      <c r="O24" s="17"/>
      <c r="P24" s="17"/>
      <c r="Q24" s="17"/>
      <c r="R24" s="17">
        <v>1578</v>
      </c>
      <c r="S24" s="17"/>
      <c r="T24" s="17"/>
      <c r="U24" s="17"/>
      <c r="V24" s="17"/>
    </row>
    <row r="25" spans="1:22" ht="15">
      <c r="A25" s="2" t="s">
        <v>5</v>
      </c>
      <c r="B25" s="3"/>
      <c r="C25" s="3"/>
      <c r="D25" s="3"/>
      <c r="E25" s="3"/>
      <c r="F25" s="3"/>
      <c r="G25" s="3"/>
      <c r="H25" s="3"/>
      <c r="I25" s="3"/>
      <c r="J25" s="4"/>
      <c r="K25" s="19"/>
      <c r="L25" s="19"/>
      <c r="M25" s="17"/>
      <c r="N25" s="17"/>
      <c r="O25" s="17"/>
      <c r="P25" s="17"/>
      <c r="Q25" s="17"/>
      <c r="R25" s="17"/>
      <c r="S25" s="17"/>
      <c r="T25" s="17"/>
      <c r="U25" s="17"/>
      <c r="V25" s="17"/>
    </row>
    <row r="26" spans="1:22" ht="15">
      <c r="A26" s="2" t="s">
        <v>34</v>
      </c>
      <c r="B26" s="3"/>
      <c r="C26" s="3"/>
      <c r="D26" s="3"/>
      <c r="E26" s="3"/>
      <c r="F26" s="3"/>
      <c r="G26" s="3"/>
      <c r="H26" s="3"/>
      <c r="I26" s="3"/>
      <c r="J26" s="4"/>
      <c r="K26" s="18"/>
      <c r="L26" s="19"/>
      <c r="M26" s="17"/>
      <c r="N26" s="17"/>
      <c r="O26" s="17"/>
      <c r="P26" s="17"/>
      <c r="Q26" s="17"/>
      <c r="R26" s="17"/>
      <c r="S26" s="17"/>
      <c r="T26" s="17"/>
      <c r="U26" s="17"/>
      <c r="V26" s="17"/>
    </row>
    <row r="27" spans="1:22" ht="15">
      <c r="A27" s="8" t="s">
        <v>6</v>
      </c>
      <c r="B27" s="9"/>
      <c r="C27" s="9"/>
      <c r="D27" s="9"/>
      <c r="E27" s="9"/>
      <c r="F27" s="9"/>
      <c r="G27" s="9"/>
      <c r="H27" s="9"/>
      <c r="I27" s="9"/>
      <c r="J27" s="10"/>
      <c r="K27" s="18"/>
      <c r="L27" s="19"/>
      <c r="M27" s="17">
        <f>640+4650</f>
        <v>5290</v>
      </c>
      <c r="N27" s="17"/>
      <c r="O27" s="17"/>
      <c r="P27" s="17"/>
      <c r="Q27" s="17"/>
      <c r="R27" s="17">
        <v>3479</v>
      </c>
      <c r="S27" s="17"/>
      <c r="T27" s="17"/>
      <c r="U27" s="17"/>
      <c r="V27" s="17"/>
    </row>
    <row r="28" spans="1:22" ht="15">
      <c r="A28" s="2" t="s">
        <v>7</v>
      </c>
      <c r="B28" s="3"/>
      <c r="C28" s="3"/>
      <c r="D28" s="3"/>
      <c r="E28" s="3"/>
      <c r="F28" s="3"/>
      <c r="G28" s="3"/>
      <c r="H28" s="3"/>
      <c r="I28" s="3"/>
      <c r="J28" s="4"/>
      <c r="K28" s="18"/>
      <c r="L28" s="19"/>
      <c r="M28" s="17"/>
      <c r="N28" s="17"/>
      <c r="O28" s="17"/>
      <c r="P28" s="17"/>
      <c r="Q28" s="17"/>
      <c r="R28" s="17"/>
      <c r="S28" s="17"/>
      <c r="T28" s="17"/>
      <c r="U28" s="17"/>
      <c r="V28" s="17"/>
    </row>
    <row r="29" spans="1:22" ht="15">
      <c r="A29" s="2" t="s">
        <v>30</v>
      </c>
      <c r="B29" s="3"/>
      <c r="C29" s="3"/>
      <c r="D29" s="3"/>
      <c r="E29" s="3"/>
      <c r="F29" s="3"/>
      <c r="G29" s="3"/>
      <c r="H29" s="3"/>
      <c r="I29" s="3"/>
      <c r="J29" s="4"/>
      <c r="K29" s="18"/>
      <c r="L29" s="19"/>
      <c r="M29" s="17"/>
      <c r="N29" s="17"/>
      <c r="O29" s="17"/>
      <c r="P29" s="17"/>
      <c r="Q29" s="17"/>
      <c r="R29" s="17"/>
      <c r="S29" s="17"/>
      <c r="T29" s="17"/>
      <c r="U29" s="17"/>
      <c r="V29" s="17"/>
    </row>
    <row r="30" spans="1:22" ht="15">
      <c r="A30" s="8" t="s">
        <v>8</v>
      </c>
      <c r="B30" s="9"/>
      <c r="C30" s="9"/>
      <c r="D30" s="9"/>
      <c r="E30" s="9"/>
      <c r="F30" s="9"/>
      <c r="G30" s="9"/>
      <c r="H30" s="9"/>
      <c r="I30" s="9"/>
      <c r="J30" s="10"/>
      <c r="K30" s="18"/>
      <c r="L30" s="19"/>
      <c r="M30" s="17"/>
      <c r="N30" s="17"/>
      <c r="O30" s="17"/>
      <c r="P30" s="17"/>
      <c r="Q30" s="17"/>
      <c r="R30" s="17"/>
      <c r="S30" s="17"/>
      <c r="T30" s="17"/>
      <c r="U30" s="17"/>
      <c r="V30" s="17"/>
    </row>
    <row r="31" spans="1:22" ht="15">
      <c r="A31" s="2" t="s">
        <v>35</v>
      </c>
      <c r="B31" s="3"/>
      <c r="C31" s="3"/>
      <c r="D31" s="3"/>
      <c r="E31" s="3"/>
      <c r="F31" s="3"/>
      <c r="G31" s="3"/>
      <c r="H31" s="3"/>
      <c r="I31" s="3"/>
      <c r="J31" s="4"/>
      <c r="K31" s="18"/>
      <c r="L31" s="19"/>
      <c r="M31" s="17"/>
      <c r="N31" s="17"/>
      <c r="O31" s="17"/>
      <c r="P31" s="17"/>
      <c r="Q31" s="17"/>
      <c r="R31" s="17"/>
      <c r="S31" s="17"/>
      <c r="T31" s="17"/>
      <c r="U31" s="17"/>
      <c r="V31" s="17"/>
    </row>
    <row r="32" spans="1:22" ht="15">
      <c r="A32" s="2" t="s">
        <v>36</v>
      </c>
      <c r="B32" s="3"/>
      <c r="C32" s="3"/>
      <c r="D32" s="3"/>
      <c r="E32" s="3"/>
      <c r="F32" s="3"/>
      <c r="G32" s="3"/>
      <c r="H32" s="3"/>
      <c r="I32" s="3"/>
      <c r="J32" s="4"/>
      <c r="K32" s="18">
        <v>270</v>
      </c>
      <c r="L32" s="19">
        <f>K32</f>
        <v>270</v>
      </c>
      <c r="M32" s="17">
        <f>L32</f>
        <v>270</v>
      </c>
      <c r="N32" s="17">
        <v>270</v>
      </c>
      <c r="O32" s="17">
        <f aca="true" t="shared" si="10" ref="O32:T32">N32</f>
        <v>270</v>
      </c>
      <c r="P32" s="17">
        <f t="shared" si="10"/>
        <v>270</v>
      </c>
      <c r="Q32" s="17">
        <f t="shared" si="10"/>
        <v>270</v>
      </c>
      <c r="R32" s="17">
        <f t="shared" si="10"/>
        <v>270</v>
      </c>
      <c r="S32" s="17">
        <f t="shared" si="10"/>
        <v>270</v>
      </c>
      <c r="T32" s="17">
        <f t="shared" si="10"/>
        <v>270</v>
      </c>
      <c r="U32" s="17">
        <f>T32</f>
        <v>270</v>
      </c>
      <c r="V32" s="17">
        <f>U32</f>
        <v>270</v>
      </c>
    </row>
    <row r="33" spans="1:22" ht="15">
      <c r="A33" s="2" t="s">
        <v>37</v>
      </c>
      <c r="B33" s="3"/>
      <c r="C33" s="3"/>
      <c r="D33" s="3"/>
      <c r="E33" s="3"/>
      <c r="F33" s="3"/>
      <c r="G33" s="3"/>
      <c r="H33" s="3"/>
      <c r="I33" s="3"/>
      <c r="J33" s="4"/>
      <c r="K33" s="18"/>
      <c r="L33" s="19"/>
      <c r="M33" s="17"/>
      <c r="N33" s="17"/>
      <c r="O33" s="17"/>
      <c r="P33" s="17"/>
      <c r="Q33" s="17"/>
      <c r="R33" s="17"/>
      <c r="S33" s="17"/>
      <c r="T33" s="17"/>
      <c r="U33" s="17"/>
      <c r="V33" s="17"/>
    </row>
    <row r="34" spans="1:22" ht="15">
      <c r="A34" s="2" t="s">
        <v>38</v>
      </c>
      <c r="B34" s="3"/>
      <c r="C34" s="3"/>
      <c r="D34" s="3"/>
      <c r="E34" s="3"/>
      <c r="F34" s="3"/>
      <c r="G34" s="3"/>
      <c r="H34" s="3"/>
      <c r="I34" s="3"/>
      <c r="J34" s="4"/>
      <c r="K34" s="18"/>
      <c r="L34" s="19"/>
      <c r="M34" s="17"/>
      <c r="N34" s="17"/>
      <c r="O34" s="17"/>
      <c r="P34" s="17"/>
      <c r="Q34" s="17"/>
      <c r="R34" s="17"/>
      <c r="S34" s="17"/>
      <c r="T34" s="17"/>
      <c r="U34" s="17"/>
      <c r="V34" s="17"/>
    </row>
    <row r="35" spans="1:22" ht="15">
      <c r="A35" s="2" t="s">
        <v>43</v>
      </c>
      <c r="B35" s="3"/>
      <c r="C35" s="3"/>
      <c r="D35" s="3"/>
      <c r="E35" s="3"/>
      <c r="F35" s="3"/>
      <c r="G35" s="3"/>
      <c r="H35" s="3"/>
      <c r="I35" s="3"/>
      <c r="J35" s="4"/>
      <c r="K35" s="19"/>
      <c r="L35" s="19"/>
      <c r="M35" s="17">
        <v>180</v>
      </c>
      <c r="N35" s="17"/>
      <c r="O35" s="17"/>
      <c r="P35" s="17"/>
      <c r="Q35" s="17"/>
      <c r="R35" s="17"/>
      <c r="S35" s="17"/>
      <c r="T35" s="17"/>
      <c r="U35" s="17"/>
      <c r="V35" s="17"/>
    </row>
    <row r="36" spans="1:22" ht="15">
      <c r="A36" s="8" t="s">
        <v>9</v>
      </c>
      <c r="B36" s="9"/>
      <c r="C36" s="9"/>
      <c r="D36" s="9"/>
      <c r="E36" s="9"/>
      <c r="F36" s="9"/>
      <c r="G36" s="9"/>
      <c r="H36" s="9"/>
      <c r="I36" s="9"/>
      <c r="J36" s="10"/>
      <c r="K36" s="13">
        <f>K16+K17+K18+K19+K20+K21+K22</f>
        <v>9904.515999999998</v>
      </c>
      <c r="L36" s="13">
        <f>K36</f>
        <v>9904.515999999998</v>
      </c>
      <c r="M36" s="13">
        <f>M16+M17+M18+M19+M20+M21+M22</f>
        <v>15374.515999999998</v>
      </c>
      <c r="N36" s="13">
        <v>9905</v>
      </c>
      <c r="O36" s="13">
        <f>O16+O17+O18+O19+O21+O22</f>
        <v>10991.808</v>
      </c>
      <c r="P36" s="13">
        <f>P16+P17+P18+P19+P21+P22</f>
        <v>10222.808</v>
      </c>
      <c r="Q36" s="13">
        <f>Q16+Q17+Q18+Q19+Q21+Q22</f>
        <v>10222.808</v>
      </c>
      <c r="R36" s="13">
        <f>R16+R17+R18+R19+R21+R22</f>
        <v>15279.808</v>
      </c>
      <c r="S36" s="13">
        <f>S16+S17+S18+S19+S21+S22</f>
        <v>10222.808</v>
      </c>
      <c r="T36" s="13">
        <f>S36</f>
        <v>10222.808</v>
      </c>
      <c r="U36" s="13">
        <f>U16+U17+U18+U19+U21+U22</f>
        <v>8337.278</v>
      </c>
      <c r="V36" s="13">
        <f>V16+V17+V18+V19+V21+V22</f>
        <v>8997.84</v>
      </c>
    </row>
    <row r="38" spans="21:22" ht="12.75">
      <c r="U38" s="20"/>
      <c r="V38" s="16">
        <f>V10+V14-V36</f>
        <v>64278.43400000002</v>
      </c>
    </row>
    <row r="41" ht="12.75">
      <c r="M41" s="14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User</cp:lastModifiedBy>
  <cp:lastPrinted>2015-12-14T09:46:00Z</cp:lastPrinted>
  <dcterms:created xsi:type="dcterms:W3CDTF">2012-04-11T04:13:08Z</dcterms:created>
  <dcterms:modified xsi:type="dcterms:W3CDTF">2020-01-14T12:26:35Z</dcterms:modified>
  <cp:category/>
  <cp:version/>
  <cp:contentType/>
  <cp:contentStatus/>
</cp:coreProperties>
</file>