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<sst xmlns="http://schemas.openxmlformats.org/spreadsheetml/2006/main" count="46" uniqueCount="44">
  <si>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</si>
  <si>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</si>
  <si>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</si>
  <si>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</si>
  <si>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</si>
  <si>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</si>
  <si>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</si>
  <si>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</si>
  <si>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</si>
  <si>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</si>
  <si>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</si>
  <si>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</si>
  <si>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</si>
  <si>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</si>
  <si>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</si>
  <si>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</si>
  <si>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</si>
  <si>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</si>
  <si>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</si>
  <si>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</si>
  <si>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</si>
  <si>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</si>
  <si>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</si>
  <si>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</si>
  <si>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</si>
  <si>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</si>
  <si>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</si>
  <si>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</si>
  <si>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</si>
  <si>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</si>
  <si>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</si>
  <si>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</si>
  <si>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</si>
  <si>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</si>
  <si>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</si>
  <si>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</si>
  <si>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</si>
  <si>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</si>
  <si>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33  ул. Юбилейная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</si>
  <si>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</si>
  <si>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</si>
  <si>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</si>
  <si>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(сосульки)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</si>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</sst>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 horizontal="left"/>
    </xf>
    <xf numFmtId="2" fontId="3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E4">
      <selection activeCell="V39" sqref="V39"/>
    </sheetView>
  </sheetViews>
  <sheetFormatPr defaultColWidth="9.00390625" defaultRowHeight="12.75"/>
  <cols>
    <col min="10" max="10" width="8.75390625" style="0" customWidth="1"/>
    <col min="22" max="22" width="8.3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17</v>
      </c>
    </row>
    <row r="5" ht="12.75">
      <c r="E5" s="14" t="s">
        <v>41</v>
      </c>
    </row>
    <row r="6" ht="12.75">
      <c r="AH6" s="13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3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2">
        <v>-4311</v>
      </c>
      <c r="L9" s="12">
        <f>K9+K14-K36</f>
        <v>-2849.105999999998</v>
      </c>
      <c r="M9" s="12">
        <f>L9+L14-L36</f>
        <v>-2027.211999999996</v>
      </c>
      <c r="N9" s="12"/>
      <c r="O9" s="12">
        <f>N10+N14-N36</f>
        <v>-5732.317999999994</v>
      </c>
      <c r="P9" s="12">
        <f>O9+O14-O36</f>
        <v>-6608.373999999994</v>
      </c>
      <c r="Q9" s="12">
        <f>P9+P14-P36</f>
        <v>-4502.167999999994</v>
      </c>
      <c r="R9" s="12">
        <f>Q9+Q14-Q36</f>
        <v>-2395.961999999994</v>
      </c>
      <c r="S9" s="12">
        <f>R9+R14-R36</f>
        <v>-289.75599999999395</v>
      </c>
      <c r="T9" s="12"/>
      <c r="U9" s="12">
        <f>T10+T14-T36</f>
        <v>-3865.3439999999937</v>
      </c>
      <c r="V9" s="12">
        <f>U9+U14-U36</f>
        <v>-11022.137999999992</v>
      </c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2" t="s">
        <v>17</v>
      </c>
      <c r="L10" s="10"/>
      <c r="M10" s="10"/>
      <c r="N10" s="12">
        <f>M9+M14-M36</f>
        <v>154.68200000000616</v>
      </c>
      <c r="O10" s="11"/>
      <c r="P10" s="11"/>
      <c r="Q10" s="10"/>
      <c r="R10" s="10"/>
      <c r="S10" s="12"/>
      <c r="T10" s="12">
        <f>S9+S14-S36</f>
        <v>2435.450000000006</v>
      </c>
      <c r="U10" s="11"/>
      <c r="V10" s="11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0">
        <v>1263.8</v>
      </c>
      <c r="L11" s="10">
        <f>K11</f>
        <v>1263.8</v>
      </c>
      <c r="M11" s="10">
        <f>L11</f>
        <v>1263.8</v>
      </c>
      <c r="N11" s="10">
        <f aca="true" t="shared" si="0" ref="N11:P12">M11</f>
        <v>1263.8</v>
      </c>
      <c r="O11" s="10">
        <f t="shared" si="0"/>
        <v>1263.8</v>
      </c>
      <c r="P11" s="10">
        <f t="shared" si="0"/>
        <v>1263.8</v>
      </c>
      <c r="Q11" s="10">
        <f aca="true" t="shared" si="1" ref="Q11:R14">P11</f>
        <v>1263.8</v>
      </c>
      <c r="R11" s="10">
        <f t="shared" si="1"/>
        <v>1263.8</v>
      </c>
      <c r="S11" s="10">
        <f aca="true" t="shared" si="2" ref="S11:T14">R11</f>
        <v>1263.8</v>
      </c>
      <c r="T11" s="10">
        <f t="shared" si="2"/>
        <v>1263.8</v>
      </c>
      <c r="U11" s="10">
        <f>T11</f>
        <v>1263.8</v>
      </c>
      <c r="V11" s="10">
        <f>U11</f>
        <v>1263.8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1">
        <v>27</v>
      </c>
      <c r="L12" s="11">
        <f>K12</f>
        <v>27</v>
      </c>
      <c r="M12" s="11">
        <f>L12</f>
        <v>27</v>
      </c>
      <c r="N12" s="11">
        <f t="shared" si="0"/>
        <v>27</v>
      </c>
      <c r="O12" s="11">
        <f t="shared" si="0"/>
        <v>27</v>
      </c>
      <c r="P12" s="11">
        <f t="shared" si="0"/>
        <v>27</v>
      </c>
      <c r="Q12" s="11">
        <f t="shared" si="1"/>
        <v>27</v>
      </c>
      <c r="R12" s="11">
        <f t="shared" si="1"/>
        <v>27</v>
      </c>
      <c r="S12" s="11">
        <f t="shared" si="2"/>
        <v>27</v>
      </c>
      <c r="T12" s="11">
        <f t="shared" si="2"/>
        <v>27</v>
      </c>
      <c r="U12" s="11">
        <f>T12</f>
        <v>27</v>
      </c>
      <c r="V12" s="11">
        <f>U12</f>
        <v>27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0">
        <v>10</v>
      </c>
      <c r="L13" s="10">
        <v>10</v>
      </c>
      <c r="M13" s="10">
        <v>10</v>
      </c>
      <c r="N13" s="10">
        <v>10</v>
      </c>
      <c r="O13" s="10">
        <v>10.5</v>
      </c>
      <c r="P13" s="10">
        <f>O13</f>
        <v>10.5</v>
      </c>
      <c r="Q13" s="10">
        <f t="shared" si="1"/>
        <v>10.5</v>
      </c>
      <c r="R13" s="10">
        <f t="shared" si="1"/>
        <v>10.5</v>
      </c>
      <c r="S13" s="10">
        <f t="shared" si="2"/>
        <v>10.5</v>
      </c>
      <c r="T13" s="10">
        <f t="shared" si="2"/>
        <v>10.5</v>
      </c>
      <c r="U13" s="20">
        <v>8.96</v>
      </c>
      <c r="V13" s="20">
        <v>9.98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2">
        <v>12638</v>
      </c>
      <c r="L14" s="12">
        <v>12638</v>
      </c>
      <c r="M14" s="12">
        <v>12638</v>
      </c>
      <c r="N14" s="12">
        <v>12638</v>
      </c>
      <c r="O14" s="12">
        <f>O11*O13</f>
        <v>13269.9</v>
      </c>
      <c r="P14" s="12">
        <f>O14</f>
        <v>13269.9</v>
      </c>
      <c r="Q14" s="12">
        <f t="shared" si="1"/>
        <v>13269.9</v>
      </c>
      <c r="R14" s="12">
        <f t="shared" si="1"/>
        <v>13269.9</v>
      </c>
      <c r="S14" s="12">
        <f t="shared" si="2"/>
        <v>13269.9</v>
      </c>
      <c r="T14" s="12">
        <f t="shared" si="2"/>
        <v>13269.9</v>
      </c>
      <c r="U14" s="12">
        <f>U11*U13</f>
        <v>11323.648000000001</v>
      </c>
      <c r="V14" s="12">
        <f>V11*V13</f>
        <v>12612.724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.75">
      <c r="A15" s="2"/>
      <c r="B15" s="5" t="s">
        <v>2</v>
      </c>
      <c r="C15" s="5"/>
      <c r="D15" s="3"/>
      <c r="E15" s="3"/>
      <c r="F15" s="3"/>
      <c r="G15" s="3"/>
      <c r="H15" s="3"/>
      <c r="I15" s="3"/>
      <c r="J15" s="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.75">
      <c r="A16" s="6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2">
        <f>K11*4.13</f>
        <v>5219.494</v>
      </c>
      <c r="L16" s="12">
        <f aca="true" t="shared" si="3" ref="L16:M19">K16</f>
        <v>5219.494</v>
      </c>
      <c r="M16" s="12">
        <f t="shared" si="3"/>
        <v>5219.494</v>
      </c>
      <c r="N16" s="12">
        <f aca="true" t="shared" si="4" ref="N16:S16">M16</f>
        <v>5219.494</v>
      </c>
      <c r="O16" s="12">
        <f>O11*4.34</f>
        <v>5484.892</v>
      </c>
      <c r="P16" s="12">
        <f t="shared" si="4"/>
        <v>5484.892</v>
      </c>
      <c r="Q16" s="12">
        <f t="shared" si="4"/>
        <v>5484.892</v>
      </c>
      <c r="R16" s="12">
        <f t="shared" si="4"/>
        <v>5484.892</v>
      </c>
      <c r="S16" s="12">
        <f t="shared" si="4"/>
        <v>5484.892</v>
      </c>
      <c r="T16" s="12">
        <f aca="true" t="shared" si="5" ref="T16:T21">S16</f>
        <v>5484.892</v>
      </c>
      <c r="U16" s="12">
        <f>T16</f>
        <v>5484.892</v>
      </c>
      <c r="V16" s="12">
        <v>5611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5.75">
      <c r="A17" s="6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2">
        <f>P17</f>
        <v>884.66</v>
      </c>
      <c r="L17" s="12">
        <f t="shared" si="3"/>
        <v>884.66</v>
      </c>
      <c r="M17" s="12">
        <f t="shared" si="3"/>
        <v>884.66</v>
      </c>
      <c r="N17" s="12">
        <f>M17</f>
        <v>884.66</v>
      </c>
      <c r="O17" s="12">
        <f>O11*0.7</f>
        <v>884.66</v>
      </c>
      <c r="P17" s="12">
        <f aca="true" t="shared" si="6" ref="P17:Q21">O17</f>
        <v>884.66</v>
      </c>
      <c r="Q17" s="12">
        <f t="shared" si="6"/>
        <v>884.66</v>
      </c>
      <c r="R17" s="12">
        <f aca="true" t="shared" si="7" ref="R17:S21">Q17</f>
        <v>884.66</v>
      </c>
      <c r="S17" s="12">
        <f t="shared" si="7"/>
        <v>884.66</v>
      </c>
      <c r="T17" s="12">
        <f t="shared" si="5"/>
        <v>884.66</v>
      </c>
      <c r="U17" s="12">
        <f>T17</f>
        <v>884.66</v>
      </c>
      <c r="V17" s="12">
        <v>910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5.75">
      <c r="A18" s="6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2">
        <f>K11*1.89</f>
        <v>2388.582</v>
      </c>
      <c r="L18" s="12">
        <f t="shared" si="3"/>
        <v>2388.582</v>
      </c>
      <c r="M18" s="12">
        <f t="shared" si="3"/>
        <v>2388.582</v>
      </c>
      <c r="N18" s="12">
        <f>M18</f>
        <v>2388.582</v>
      </c>
      <c r="O18" s="12">
        <f>N18</f>
        <v>2388.582</v>
      </c>
      <c r="P18" s="12">
        <f t="shared" si="6"/>
        <v>2388.582</v>
      </c>
      <c r="Q18" s="12">
        <f t="shared" si="6"/>
        <v>2388.582</v>
      </c>
      <c r="R18" s="12">
        <f t="shared" si="7"/>
        <v>2388.582</v>
      </c>
      <c r="S18" s="12">
        <f t="shared" si="7"/>
        <v>2388.582</v>
      </c>
      <c r="T18" s="12">
        <f t="shared" si="5"/>
        <v>2388.582</v>
      </c>
      <c r="U18" s="12">
        <f>U11*0.35</f>
        <v>442.33</v>
      </c>
      <c r="V18" s="12">
        <v>973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5.75">
      <c r="A19" s="6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2">
        <f>K11</f>
        <v>1263.8</v>
      </c>
      <c r="L19" s="12">
        <f t="shared" si="3"/>
        <v>1263.8</v>
      </c>
      <c r="M19" s="12">
        <f t="shared" si="3"/>
        <v>1263.8</v>
      </c>
      <c r="N19" s="12">
        <f>M19</f>
        <v>1263.8</v>
      </c>
      <c r="O19" s="12">
        <f>N19</f>
        <v>1263.8</v>
      </c>
      <c r="P19" s="12">
        <f t="shared" si="6"/>
        <v>1263.8</v>
      </c>
      <c r="Q19" s="12">
        <f t="shared" si="6"/>
        <v>1263.8</v>
      </c>
      <c r="R19" s="12">
        <f t="shared" si="7"/>
        <v>1263.8</v>
      </c>
      <c r="S19" s="12">
        <f t="shared" si="7"/>
        <v>1263.8</v>
      </c>
      <c r="T19" s="12">
        <f t="shared" si="5"/>
        <v>1263.8</v>
      </c>
      <c r="U19" s="12">
        <f aca="true" t="shared" si="8" ref="U19:V21">T19</f>
        <v>1263.8</v>
      </c>
      <c r="V19" s="12">
        <f t="shared" si="8"/>
        <v>1263.8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5.75">
      <c r="A20" s="6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1"/>
      <c r="L20" s="12"/>
      <c r="M20" s="12"/>
      <c r="N20" s="12"/>
      <c r="O20" s="12">
        <f>O11*0.49</f>
        <v>619.262</v>
      </c>
      <c r="P20" s="12">
        <v>619</v>
      </c>
      <c r="Q20" s="12">
        <f>P20</f>
        <v>619</v>
      </c>
      <c r="R20" s="12">
        <f t="shared" si="7"/>
        <v>619</v>
      </c>
      <c r="S20" s="12" t="s">
        <v>17</v>
      </c>
      <c r="T20" s="12" t="str">
        <f t="shared" si="5"/>
        <v> </v>
      </c>
      <c r="U20" s="12" t="str">
        <f t="shared" si="8"/>
        <v> </v>
      </c>
      <c r="V20" s="12" t="str">
        <f t="shared" si="8"/>
        <v> 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5.75">
      <c r="A21" s="6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2">
        <f>K11*0.15</f>
        <v>189.57</v>
      </c>
      <c r="L21" s="12">
        <f>L11*0.15</f>
        <v>189.57</v>
      </c>
      <c r="M21" s="12">
        <f>M11*0.15</f>
        <v>189.57</v>
      </c>
      <c r="N21" s="12">
        <f>N11*0.15</f>
        <v>189.57</v>
      </c>
      <c r="O21" s="12">
        <f>O11*0.2</f>
        <v>252.76</v>
      </c>
      <c r="P21" s="12">
        <f t="shared" si="6"/>
        <v>252.76</v>
      </c>
      <c r="Q21" s="12">
        <f t="shared" si="6"/>
        <v>252.76</v>
      </c>
      <c r="R21" s="12">
        <f t="shared" si="7"/>
        <v>252.76</v>
      </c>
      <c r="S21" s="12">
        <f t="shared" si="7"/>
        <v>252.76</v>
      </c>
      <c r="T21" s="12">
        <f t="shared" si="5"/>
        <v>252.76</v>
      </c>
      <c r="U21" s="12">
        <f t="shared" si="8"/>
        <v>252.76</v>
      </c>
      <c r="V21" s="12">
        <f t="shared" si="8"/>
        <v>252.76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5.75">
      <c r="A22" s="6" t="s">
        <v>40</v>
      </c>
      <c r="B22" s="5"/>
      <c r="C22" s="5"/>
      <c r="D22" s="5"/>
      <c r="E22" s="5"/>
      <c r="F22" s="5"/>
      <c r="G22" s="5"/>
      <c r="H22" s="5"/>
      <c r="I22" s="3"/>
      <c r="J22" s="4"/>
      <c r="K22" s="12">
        <f>K32+K33</f>
        <v>1230</v>
      </c>
      <c r="L22" s="12">
        <f>L26+L32+L33</f>
        <v>1870</v>
      </c>
      <c r="M22" s="12">
        <f>M32+M35</f>
        <v>510</v>
      </c>
      <c r="N22" s="12">
        <f>N23+N26+N32</f>
        <v>8579</v>
      </c>
      <c r="O22" s="12">
        <f>O27+O32</f>
        <v>3252</v>
      </c>
      <c r="P22" s="12">
        <v>270</v>
      </c>
      <c r="Q22" s="12">
        <v>270</v>
      </c>
      <c r="R22" s="12">
        <f>Q22</f>
        <v>270</v>
      </c>
      <c r="S22" s="12">
        <f>S32</f>
        <v>270</v>
      </c>
      <c r="T22" s="12">
        <f>T32+T33</f>
        <v>9296</v>
      </c>
      <c r="U22" s="12">
        <f>U23+U24+U32</f>
        <v>10152</v>
      </c>
      <c r="V22" s="12">
        <f>V32+V33</f>
        <v>8558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6"/>
      <c r="M23" s="17"/>
      <c r="N23" s="17">
        <v>5109</v>
      </c>
      <c r="O23" s="17"/>
      <c r="P23" s="17"/>
      <c r="Q23" s="17"/>
      <c r="R23" s="17"/>
      <c r="S23" s="17"/>
      <c r="T23" s="17"/>
      <c r="U23" s="17">
        <v>7872</v>
      </c>
      <c r="V23" s="17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6"/>
      <c r="M24" s="17"/>
      <c r="N24" s="17"/>
      <c r="O24" s="17"/>
      <c r="P24" s="17"/>
      <c r="Q24" s="17"/>
      <c r="R24" s="17"/>
      <c r="S24" s="17"/>
      <c r="T24" s="17"/>
      <c r="U24" s="17">
        <v>2010</v>
      </c>
      <c r="V24" s="17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6">
        <v>640</v>
      </c>
      <c r="M26" s="17"/>
      <c r="N26" s="17">
        <v>3200</v>
      </c>
      <c r="O26" s="17"/>
      <c r="P26" s="17"/>
      <c r="Q26" s="17"/>
      <c r="R26" s="17"/>
      <c r="S26" s="17"/>
      <c r="T26" s="17"/>
      <c r="U26" s="17"/>
      <c r="V26" s="17"/>
    </row>
    <row r="27" spans="1:22" ht="15">
      <c r="A27" s="7" t="s">
        <v>6</v>
      </c>
      <c r="B27" s="8"/>
      <c r="C27" s="8"/>
      <c r="D27" s="8"/>
      <c r="E27" s="8"/>
      <c r="F27" s="8"/>
      <c r="G27" s="8"/>
      <c r="H27" s="8"/>
      <c r="I27" s="8"/>
      <c r="J27" s="9"/>
      <c r="K27" s="18"/>
      <c r="L27" s="16"/>
      <c r="M27" s="17"/>
      <c r="N27" s="17"/>
      <c r="O27" s="17">
        <v>2982</v>
      </c>
      <c r="P27" s="17"/>
      <c r="Q27" s="17"/>
      <c r="R27" s="17"/>
      <c r="S27" s="17"/>
      <c r="T27" s="17"/>
      <c r="U27" s="17"/>
      <c r="V27" s="17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7" t="s">
        <v>8</v>
      </c>
      <c r="B30" s="8"/>
      <c r="C30" s="8"/>
      <c r="D30" s="8"/>
      <c r="E30" s="8"/>
      <c r="F30" s="8"/>
      <c r="G30" s="8"/>
      <c r="H30" s="8"/>
      <c r="I30" s="8"/>
      <c r="J30" s="9"/>
      <c r="K30" s="18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8">
        <v>270</v>
      </c>
      <c r="L32" s="16">
        <f aca="true" t="shared" si="9" ref="L32:Q32">K32</f>
        <v>270</v>
      </c>
      <c r="M32" s="17">
        <f t="shared" si="9"/>
        <v>270</v>
      </c>
      <c r="N32" s="17">
        <f t="shared" si="9"/>
        <v>270</v>
      </c>
      <c r="O32" s="17">
        <f t="shared" si="9"/>
        <v>270</v>
      </c>
      <c r="P32" s="17">
        <f t="shared" si="9"/>
        <v>270</v>
      </c>
      <c r="Q32" s="17">
        <f t="shared" si="9"/>
        <v>270</v>
      </c>
      <c r="R32" s="17">
        <f>Q32</f>
        <v>270</v>
      </c>
      <c r="S32" s="17">
        <f>R32</f>
        <v>270</v>
      </c>
      <c r="T32" s="17">
        <f>S32</f>
        <v>270</v>
      </c>
      <c r="U32" s="17">
        <f>T32</f>
        <v>270</v>
      </c>
      <c r="V32" s="17">
        <f>U32</f>
        <v>270</v>
      </c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6">
        <f>480*2</f>
        <v>960</v>
      </c>
      <c r="L33" s="16">
        <f>K33</f>
        <v>960</v>
      </c>
      <c r="M33" s="17"/>
      <c r="N33" s="17"/>
      <c r="O33" s="17"/>
      <c r="P33" s="17"/>
      <c r="Q33" s="17"/>
      <c r="R33" s="17"/>
      <c r="S33" s="17"/>
      <c r="T33" s="17">
        <v>9026</v>
      </c>
      <c r="U33" s="17"/>
      <c r="V33" s="17">
        <f>3315+4973</f>
        <v>8288</v>
      </c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6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6"/>
      <c r="L35" s="16"/>
      <c r="M35" s="17">
        <v>240</v>
      </c>
      <c r="N35" s="17"/>
      <c r="O35" s="17"/>
      <c r="P35" s="17"/>
      <c r="Q35" s="17"/>
      <c r="R35" s="17"/>
      <c r="S35" s="17"/>
      <c r="T35" s="17"/>
      <c r="U35" s="17"/>
      <c r="V35" s="17"/>
    </row>
    <row r="36" spans="1:24" ht="15">
      <c r="A36" s="7" t="s">
        <v>9</v>
      </c>
      <c r="B36" s="8"/>
      <c r="C36" s="8"/>
      <c r="D36" s="8"/>
      <c r="E36" s="8"/>
      <c r="F36" s="8"/>
      <c r="G36" s="8"/>
      <c r="H36" s="8"/>
      <c r="I36" s="8"/>
      <c r="J36" s="9"/>
      <c r="K36" s="12">
        <f>K16+K17+K18+K19+K21+K22</f>
        <v>11176.105999999998</v>
      </c>
      <c r="L36" s="12">
        <f>L16+L17+L18+L19+L21+L22</f>
        <v>11816.105999999998</v>
      </c>
      <c r="M36" s="12">
        <f>M16+M17+M18+M19+M21+M22</f>
        <v>10456.105999999998</v>
      </c>
      <c r="N36" s="12">
        <v>18525</v>
      </c>
      <c r="O36" s="12">
        <f>O16+O17+O18+O19+O20+O21+O22</f>
        <v>14145.956</v>
      </c>
      <c r="P36" s="12">
        <f>P16+P17+P18+P19+P20+P21+P22</f>
        <v>11163.694</v>
      </c>
      <c r="Q36" s="12">
        <f>Q16+Q17+Q18+Q19+Q20+Q21+Q22</f>
        <v>11163.694</v>
      </c>
      <c r="R36" s="12">
        <f>Q36</f>
        <v>11163.694</v>
      </c>
      <c r="S36" s="12">
        <f>S16+S17+S18+S19+S21+S22</f>
        <v>10544.694</v>
      </c>
      <c r="T36" s="12">
        <f>T16+T17+T18+T19+T21+T22</f>
        <v>19570.694</v>
      </c>
      <c r="U36" s="12">
        <f>U16+U17+U18+U19+U21+U22</f>
        <v>18480.442</v>
      </c>
      <c r="V36" s="12">
        <f>V16+V17+V18+V19+V21+V22</f>
        <v>17568.559999999998</v>
      </c>
      <c r="W36" s="14"/>
      <c r="X36" s="14"/>
    </row>
    <row r="38" spans="21:22" ht="12.75">
      <c r="U38" s="19"/>
      <c r="V38" s="15">
        <f>V9+V14-V36</f>
        <v>-15977.97399999999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2013-01-20T17:30:47Z</cp:lastPrinted>
  <dcterms:created xsi:type="dcterms:W3CDTF">2012-04-11T04:13:08Z</dcterms:created>
  <dcterms:modified xsi:type="dcterms:W3CDTF">2020-01-14T12:26:12Z</dcterms:modified>
  <cp:category/>
  <cp:version/>
  <cp:contentType/>
  <cp:contentStatus/>
</cp:coreProperties>
</file>