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<sst xmlns="http://schemas.openxmlformats.org/spreadsheetml/2006/main" count="105" uniqueCount="65">
  <si>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</si>
  <si>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</si>
  <si>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</si>
  <si>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</si>
  <si>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</si>
  <si>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</si>
  <si>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</si>
  <si>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</si>
  <si>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</si>
  <si>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</si>
  <si>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</si>
  <si>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</si>
  <si>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</si>
  <si>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</si>
  <si>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</si>
  <si>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</si>
  <si>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</si>
  <si>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</si>
  <si>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</si>
  <si>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</si>
  <si>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</si>
  <si>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</si>
  <si>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</si>
  <si>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</si>
  <si>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12а ул. Щетиновка за 4 квартал </t>
  </si>
  <si>
    <t xml:space="preserve">5.начислено за 3 квартал  </t>
  </si>
  <si>
    <t xml:space="preserve">коммунальным услугам жилого дома № 12а ул. Щетиновка за 3 квартал  </t>
  </si>
  <si>
    <t xml:space="preserve">5.начислено за 2 квартал  </t>
  </si>
  <si>
    <t xml:space="preserve">коммунальным услугам жилого дома № 12а ул. Щетиновка за 2 квартал  </t>
  </si>
  <si>
    <t xml:space="preserve">5.начислено за 1 квартал  </t>
  </si>
  <si>
    <t xml:space="preserve">коммунальным услугам жилого дома № 12а ул. Щетиновка за 1 квартал  </t>
  </si>
  <si>
    <t xml:space="preserve">5. Тариф </t>
  </si>
  <si>
    <r>
      <t>3.</t>
    </r>
    <r>
      <rPr>
        <sz val="12"/>
        <rFont val="Arial Cyr"/>
        <family val="0"/>
      </rPr>
      <t xml:space="preserve"> Обследование дымовых и вентканалов</t>
    </r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</si>
  <si>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</si>
  <si>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</si>
  <si>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</si>
  <si>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</si>
  <si>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</si>
  <si>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</si>
  <si>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</si>
  <si>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</si>
  <si>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</si>
  <si>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</si>
  <si>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</si>
  <si>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</si>
  <si>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</si>
  <si>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</si>
  <si>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</si>
  <si>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</si>
  <si>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</si>
  <si>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</si>
  <si>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</si>
  <si>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</si>
  <si>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</si>
  <si>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</si>
  <si>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</si>
  <si>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</si>
  <si>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</si>
  <si>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</si>
  <si>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</si>
  <si>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</si>
  <si>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12а  ул. Щетиновка  </t>
  </si>
  <si>
    <r>
      <t xml:space="preserve">4. </t>
    </r>
    <r>
      <rPr>
        <sz val="12"/>
        <rFont val="Arial Cyr"/>
        <family val="0"/>
      </rPr>
      <t>Содержание придомовой территории</t>
    </r>
  </si>
  <si>
    <r>
      <t xml:space="preserve">5. </t>
    </r>
    <r>
      <rPr>
        <sz val="12"/>
        <rFont val="Arial Cyr"/>
        <family val="0"/>
      </rPr>
      <t>Аварийная служба</t>
    </r>
  </si>
  <si>
    <t>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</si>
</sst>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1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 t="s">
        <v>19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>
        <v>19997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454.8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12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5">
        <v>0</v>
      </c>
    </row>
    <row r="14" spans="1:11" ht="15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10"/>
      <c r="K14" s="15" t="e">
        <f>K10+K11+K12+K13</f>
        <v>#REF!</v>
      </c>
    </row>
    <row r="16" spans="1:9" ht="15">
      <c r="A16" s="1"/>
      <c r="B16" s="1" t="s">
        <v>11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28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35</v>
      </c>
      <c r="B19" s="3"/>
      <c r="C19" s="3"/>
      <c r="D19" s="3"/>
      <c r="E19" s="3"/>
      <c r="F19" s="3"/>
      <c r="G19" s="3"/>
      <c r="H19" s="3"/>
      <c r="I19" s="3"/>
      <c r="J19" s="4"/>
      <c r="K19" s="15"/>
      <c r="L19" s="16" t="s">
        <v>19</v>
      </c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K5+K8-K14</f>
        <v>#REF!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3">
        <f>K6</f>
        <v>454.8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4">
        <v>12</v>
      </c>
    </row>
    <row r="23" spans="1:11" ht="15">
      <c r="A23" s="2" t="s">
        <v>27</v>
      </c>
      <c r="B23" s="3"/>
      <c r="C23" s="3"/>
      <c r="D23" s="3"/>
      <c r="E23" s="3"/>
      <c r="F23" s="3"/>
      <c r="G23" s="3"/>
      <c r="H23" s="3"/>
      <c r="I23" s="3"/>
      <c r="J23" s="4"/>
      <c r="K23" s="15" t="e">
        <f>K8</f>
        <v>#REF!</v>
      </c>
    </row>
    <row r="24" spans="1:11" ht="15.75">
      <c r="A24" s="2"/>
      <c r="B24" s="6" t="s">
        <v>2</v>
      </c>
      <c r="C24" s="6"/>
      <c r="D24" s="3"/>
      <c r="E24" s="3"/>
      <c r="F24" s="3"/>
      <c r="G24" s="3"/>
      <c r="H24" s="3"/>
      <c r="I24" s="3"/>
      <c r="J24" s="4"/>
      <c r="K24" s="14"/>
    </row>
    <row r="25" spans="1:11" ht="15.75">
      <c r="A25" s="7" t="s">
        <v>46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K10</f>
        <v>#REF!</v>
      </c>
    </row>
    <row r="26" spans="1:11" ht="15.75">
      <c r="A26" s="7" t="s">
        <v>12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K11</f>
        <v>#REF!</v>
      </c>
    </row>
    <row r="27" spans="1:11" ht="15.75">
      <c r="A27" s="7" t="s">
        <v>32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K12</f>
        <v>#REF!</v>
      </c>
    </row>
    <row r="28" spans="1:11" ht="15.75">
      <c r="A28" s="7" t="s">
        <v>3</v>
      </c>
      <c r="B28" s="6"/>
      <c r="C28" s="6"/>
      <c r="D28" s="6"/>
      <c r="E28" s="6"/>
      <c r="F28" s="6"/>
      <c r="G28" s="6"/>
      <c r="H28" s="6"/>
      <c r="I28" s="3"/>
      <c r="J28" s="4"/>
      <c r="K28" s="15">
        <f>0</f>
        <v>0</v>
      </c>
    </row>
    <row r="29" spans="1:11" ht="15">
      <c r="A29" s="8" t="s">
        <v>10</v>
      </c>
      <c r="B29" s="9"/>
      <c r="C29" s="9"/>
      <c r="D29" s="9"/>
      <c r="E29" s="9"/>
      <c r="F29" s="9"/>
      <c r="G29" s="9"/>
      <c r="H29" s="9"/>
      <c r="I29" s="9"/>
      <c r="J29" s="10"/>
      <c r="K29" s="15" t="e">
        <f>K14</f>
        <v>#REF!</v>
      </c>
    </row>
    <row r="31" spans="1:9" ht="15">
      <c r="A31" s="1"/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26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2"/>
      <c r="L34" s="16"/>
    </row>
    <row r="35" spans="1:11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12" t="e">
        <f>K20+K23-K29</f>
        <v>#REF!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3">
        <f>K21</f>
        <v>454.8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K22</f>
        <v>12</v>
      </c>
    </row>
    <row r="38" spans="1:11" ht="15">
      <c r="A38" s="2" t="s">
        <v>25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K23</f>
        <v>#REF!</v>
      </c>
    </row>
    <row r="39" spans="1:11" ht="15.75">
      <c r="A39" s="2"/>
      <c r="B39" s="6" t="s">
        <v>2</v>
      </c>
      <c r="C39" s="6"/>
      <c r="D39" s="3"/>
      <c r="E39" s="3"/>
      <c r="F39" s="3"/>
      <c r="G39" s="3"/>
      <c r="H39" s="3"/>
      <c r="I39" s="3"/>
      <c r="J39" s="4"/>
      <c r="K39" s="14"/>
    </row>
    <row r="40" spans="1:11" ht="15.75">
      <c r="A40" s="7" t="s">
        <v>46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K25</f>
        <v>#REF!</v>
      </c>
    </row>
    <row r="41" spans="1:11" ht="15.75">
      <c r="A41" s="7" t="s">
        <v>12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K26</f>
        <v>#REF!</v>
      </c>
    </row>
    <row r="42" spans="1:11" ht="15.75">
      <c r="A42" s="7" t="s">
        <v>32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K27</f>
        <v>#REF!</v>
      </c>
    </row>
    <row r="43" spans="1:11" ht="15.75">
      <c r="A43" s="7" t="s">
        <v>3</v>
      </c>
      <c r="B43" s="6"/>
      <c r="C43" s="6"/>
      <c r="D43" s="6"/>
      <c r="E43" s="6"/>
      <c r="F43" s="6"/>
      <c r="G43" s="6"/>
      <c r="H43" s="6"/>
      <c r="I43" s="3"/>
      <c r="J43" s="4"/>
      <c r="K43" s="15" t="e">
        <f>Лист2!#REF!+Лист2!#REF!</f>
        <v>#REF!</v>
      </c>
    </row>
    <row r="44" spans="1:11" ht="15">
      <c r="A44" s="8" t="s">
        <v>10</v>
      </c>
      <c r="B44" s="9"/>
      <c r="C44" s="9"/>
      <c r="D44" s="9"/>
      <c r="E44" s="9"/>
      <c r="F44" s="9"/>
      <c r="G44" s="9"/>
      <c r="H44" s="9"/>
      <c r="I44" s="9"/>
      <c r="J44" s="10"/>
      <c r="K44" s="15" t="e">
        <f>K40+K41+K42+K43</f>
        <v>#REF!</v>
      </c>
    </row>
    <row r="46" spans="1:9" ht="15">
      <c r="A46" s="1"/>
      <c r="B46" s="1" t="s">
        <v>11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24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39</v>
      </c>
      <c r="B49" s="3"/>
      <c r="C49" s="3"/>
      <c r="D49" s="3"/>
      <c r="E49" s="3"/>
      <c r="F49" s="3"/>
      <c r="G49" s="3"/>
      <c r="H49" s="3"/>
      <c r="I49" s="3"/>
      <c r="J49" s="4"/>
      <c r="K49" s="15"/>
      <c r="L49" s="16"/>
    </row>
    <row r="50" spans="1:11" ht="15">
      <c r="A50" s="2" t="s">
        <v>40</v>
      </c>
      <c r="B50" s="3"/>
      <c r="C50" s="3"/>
      <c r="D50" s="3"/>
      <c r="E50" s="3"/>
      <c r="F50" s="3"/>
      <c r="G50" s="3"/>
      <c r="H50" s="3"/>
      <c r="I50" s="3"/>
      <c r="J50" s="4"/>
      <c r="K50" s="12" t="e">
        <f>K35+K38-K44</f>
        <v>#REF!</v>
      </c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3">
        <f>K36</f>
        <v>454.8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K37</f>
        <v>12</v>
      </c>
    </row>
    <row r="53" spans="1:11" ht="15">
      <c r="A53" s="2" t="s">
        <v>23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K38</f>
        <v>#REF!</v>
      </c>
    </row>
    <row r="54" spans="1:11" ht="15.75">
      <c r="A54" s="2"/>
      <c r="B54" s="6" t="s">
        <v>2</v>
      </c>
      <c r="C54" s="6"/>
      <c r="D54" s="3"/>
      <c r="E54" s="3"/>
      <c r="F54" s="3"/>
      <c r="G54" s="3"/>
      <c r="H54" s="3"/>
      <c r="I54" s="3"/>
      <c r="J54" s="4"/>
      <c r="K54" s="14"/>
    </row>
    <row r="55" spans="1:11" ht="15.75">
      <c r="A55" s="7" t="s">
        <v>46</v>
      </c>
      <c r="B55" s="3"/>
      <c r="C55" s="3"/>
      <c r="D55" s="3"/>
      <c r="E55" s="3"/>
      <c r="F55" s="3"/>
      <c r="G55" s="3"/>
      <c r="H55" s="3"/>
      <c r="I55" s="3"/>
      <c r="J55" s="4"/>
      <c r="K55" s="15" t="e">
        <f>K40</f>
        <v>#REF!</v>
      </c>
    </row>
    <row r="56" spans="1:11" ht="15.75">
      <c r="A56" s="7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K41</f>
        <v>#REF!</v>
      </c>
    </row>
    <row r="57" spans="1:11" ht="15.75">
      <c r="A57" s="7" t="s">
        <v>32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K42</f>
        <v>#REF!</v>
      </c>
    </row>
    <row r="58" spans="1:11" ht="15.75">
      <c r="A58" s="7" t="s">
        <v>3</v>
      </c>
      <c r="B58" s="6"/>
      <c r="C58" s="6"/>
      <c r="D58" s="6"/>
      <c r="E58" s="6"/>
      <c r="F58" s="6"/>
      <c r="G58" s="6"/>
      <c r="H58" s="6"/>
      <c r="I58" s="3"/>
      <c r="J58" s="4"/>
      <c r="K58" s="15" t="e">
        <f>Лист2!#REF!+Лист2!#REF!+Лист2!#REF!</f>
        <v>#REF!</v>
      </c>
    </row>
    <row r="59" spans="1:11" ht="15">
      <c r="A59" s="8" t="s">
        <v>10</v>
      </c>
      <c r="B59" s="9"/>
      <c r="C59" s="9"/>
      <c r="D59" s="9"/>
      <c r="E59" s="9"/>
      <c r="F59" s="9"/>
      <c r="G59" s="9"/>
      <c r="H59" s="9"/>
      <c r="I59" s="9"/>
      <c r="J59" s="10"/>
      <c r="K59" s="15" t="e">
        <f>K55+K56+K57+K58</f>
        <v>#REF!</v>
      </c>
    </row>
    <row r="61" spans="1:12" ht="15">
      <c r="A61" s="2" t="s">
        <v>41</v>
      </c>
      <c r="B61" s="11"/>
      <c r="C61" s="11"/>
      <c r="D61" s="11"/>
      <c r="E61" s="11"/>
      <c r="F61" s="11"/>
      <c r="G61" s="11"/>
      <c r="H61" s="11"/>
      <c r="I61" s="11"/>
      <c r="J61" s="4"/>
      <c r="K61" s="14">
        <v>19997</v>
      </c>
      <c r="L61" s="16"/>
    </row>
    <row r="62" spans="1:11" ht="15">
      <c r="A62" s="19" t="s">
        <v>42</v>
      </c>
      <c r="B62" s="11"/>
      <c r="C62" s="11"/>
      <c r="D62" s="11"/>
      <c r="E62" s="11"/>
      <c r="F62" s="11"/>
      <c r="G62" s="11"/>
      <c r="H62" s="11"/>
      <c r="I62" s="11"/>
      <c r="J62" s="4"/>
      <c r="K62" s="15" t="e">
        <f>K8+K23+K38+K53</f>
        <v>#REF!</v>
      </c>
    </row>
    <row r="63" spans="1:11" ht="15">
      <c r="A63" s="20" t="s">
        <v>43</v>
      </c>
      <c r="B63" s="21"/>
      <c r="C63" s="21"/>
      <c r="D63" s="21"/>
      <c r="E63" s="21"/>
      <c r="F63" s="21"/>
      <c r="G63" s="21"/>
      <c r="H63" s="21"/>
      <c r="I63" s="21"/>
      <c r="J63" s="10"/>
      <c r="K63" s="15" t="e">
        <f>K59+K44+K29+K14</f>
        <v>#REF!</v>
      </c>
    </row>
    <row r="64" spans="1:12" ht="15">
      <c r="A64" s="2" t="s">
        <v>44</v>
      </c>
      <c r="B64" s="3"/>
      <c r="C64" s="3"/>
      <c r="D64" s="3"/>
      <c r="E64" s="3"/>
      <c r="F64" s="3"/>
      <c r="G64" s="3"/>
      <c r="H64" s="3"/>
      <c r="I64" s="3"/>
      <c r="J64" s="4"/>
      <c r="K64" s="15"/>
      <c r="L64" s="18"/>
    </row>
    <row r="65" spans="1:11" ht="15">
      <c r="A65" s="2" t="s">
        <v>45</v>
      </c>
      <c r="B65" s="3"/>
      <c r="C65" s="3"/>
      <c r="D65" s="3"/>
      <c r="E65" s="3"/>
      <c r="F65" s="3"/>
      <c r="G65" s="3"/>
      <c r="H65" s="3"/>
      <c r="I65" s="3"/>
      <c r="J65" s="4"/>
      <c r="K65" s="15" t="e">
        <f>K61+K62-K63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V38" sqref="V38"/>
    </sheetView>
  </sheetViews>
  <sheetFormatPr defaultColWidth="9.00390625" defaultRowHeight="12.75"/>
  <cols>
    <col min="10" max="10" width="3.375" style="0" customWidth="1"/>
    <col min="22" max="22" width="8.125" style="0" customWidth="1"/>
    <col min="33" max="33" width="18.00390625" style="0" customWidth="1"/>
  </cols>
  <sheetData>
    <row r="1" spans="1:32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61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22" t="s">
        <v>19</v>
      </c>
    </row>
    <row r="5" ht="12.75">
      <c r="E5" s="17" t="s">
        <v>64</v>
      </c>
    </row>
    <row r="8" spans="11:22" ht="12.75">
      <c r="K8" t="s">
        <v>47</v>
      </c>
      <c r="L8" t="s">
        <v>48</v>
      </c>
      <c r="M8" t="s">
        <v>49</v>
      </c>
      <c r="N8" t="s">
        <v>22</v>
      </c>
      <c r="O8" t="s">
        <v>21</v>
      </c>
      <c r="P8" t="s">
        <v>20</v>
      </c>
      <c r="Q8" t="s">
        <v>13</v>
      </c>
      <c r="R8" t="s">
        <v>14</v>
      </c>
      <c r="S8" t="s">
        <v>15</v>
      </c>
      <c r="T8" t="s">
        <v>50</v>
      </c>
      <c r="U8" t="s">
        <v>16</v>
      </c>
      <c r="V8" t="s">
        <v>17</v>
      </c>
    </row>
    <row r="9" spans="1:22" ht="15">
      <c r="A9" s="2" t="s">
        <v>53</v>
      </c>
      <c r="B9" s="3"/>
      <c r="C9" s="3"/>
      <c r="D9" s="3"/>
      <c r="E9" s="3"/>
      <c r="F9" s="3"/>
      <c r="G9" s="3"/>
      <c r="H9" s="3"/>
      <c r="I9" s="3"/>
      <c r="J9" s="4"/>
      <c r="K9" s="12" t="s">
        <v>19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</row>
    <row r="10" spans="1:30" ht="15">
      <c r="A10" s="2" t="s">
        <v>54</v>
      </c>
      <c r="B10" s="3"/>
      <c r="C10" s="3"/>
      <c r="D10" s="3"/>
      <c r="E10" s="3"/>
      <c r="F10" s="3"/>
      <c r="G10" s="3"/>
      <c r="H10" s="3"/>
      <c r="I10" s="3"/>
      <c r="J10" s="4"/>
      <c r="K10" s="15">
        <v>35748</v>
      </c>
      <c r="L10" s="15">
        <f aca="true" t="shared" si="0" ref="L10:Q10">K10+K14-K35</f>
        <v>37255.352</v>
      </c>
      <c r="M10" s="15">
        <f t="shared" si="0"/>
        <v>38762.704</v>
      </c>
      <c r="N10" s="15">
        <f t="shared" si="0"/>
        <v>40270.056</v>
      </c>
      <c r="O10" s="15">
        <f t="shared" si="0"/>
        <v>41777.407999999996</v>
      </c>
      <c r="P10" s="15">
        <f t="shared" si="0"/>
        <v>43399.583999999995</v>
      </c>
      <c r="Q10" s="15">
        <f t="shared" si="0"/>
        <v>42842.759999999995</v>
      </c>
      <c r="R10" s="15">
        <f>Q10+Q14-Q35</f>
        <v>44464.935999999994</v>
      </c>
      <c r="S10" s="15">
        <f>R10+R14-R35</f>
        <v>45401.111999999994</v>
      </c>
      <c r="T10" s="15">
        <f>S10+S14-S35</f>
        <v>47023.28799999999</v>
      </c>
      <c r="U10" s="15">
        <f>T10+T14-T35</f>
        <v>48645.46399999999</v>
      </c>
      <c r="V10" s="15">
        <f>U10+U14-U35</f>
        <v>49501.335999999996</v>
      </c>
      <c r="W10" s="17"/>
      <c r="X10" s="17"/>
      <c r="Y10" s="17"/>
      <c r="Z10" s="17"/>
      <c r="AA10" s="17"/>
      <c r="AB10" s="17"/>
      <c r="AC10" s="17"/>
      <c r="AD10" s="17"/>
    </row>
    <row r="11" spans="1:30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497.6</v>
      </c>
      <c r="L11" s="12">
        <f>K11</f>
        <v>497.6</v>
      </c>
      <c r="M11" s="12">
        <f>L11</f>
        <v>497.6</v>
      </c>
      <c r="N11" s="12">
        <f aca="true" t="shared" si="1" ref="N11:P12">M11</f>
        <v>497.6</v>
      </c>
      <c r="O11" s="12">
        <f t="shared" si="1"/>
        <v>497.6</v>
      </c>
      <c r="P11" s="12">
        <f t="shared" si="1"/>
        <v>497.6</v>
      </c>
      <c r="Q11" s="12">
        <f aca="true" t="shared" si="2" ref="Q11:R14">P11</f>
        <v>497.6</v>
      </c>
      <c r="R11" s="12">
        <f t="shared" si="2"/>
        <v>497.6</v>
      </c>
      <c r="S11" s="12">
        <f aca="true" t="shared" si="3" ref="S11:T14">R11</f>
        <v>497.6</v>
      </c>
      <c r="T11" s="12">
        <f t="shared" si="3"/>
        <v>497.6</v>
      </c>
      <c r="U11" s="12">
        <f>T11</f>
        <v>497.6</v>
      </c>
      <c r="V11" s="12">
        <f>U11</f>
        <v>497.6</v>
      </c>
      <c r="W11" s="17"/>
      <c r="X11" s="17"/>
      <c r="Y11" s="17"/>
      <c r="Z11" s="17"/>
      <c r="AA11" s="17"/>
      <c r="AB11" s="17"/>
      <c r="AC11" s="17"/>
      <c r="AD11" s="17"/>
    </row>
    <row r="12" spans="1:30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12</v>
      </c>
      <c r="L12" s="14">
        <f>K12</f>
        <v>12</v>
      </c>
      <c r="M12" s="14">
        <f>L12</f>
        <v>12</v>
      </c>
      <c r="N12" s="14">
        <f t="shared" si="1"/>
        <v>12</v>
      </c>
      <c r="O12" s="12">
        <f t="shared" si="1"/>
        <v>12</v>
      </c>
      <c r="P12" s="12">
        <f t="shared" si="1"/>
        <v>12</v>
      </c>
      <c r="Q12" s="12">
        <f t="shared" si="2"/>
        <v>12</v>
      </c>
      <c r="R12" s="12">
        <f t="shared" si="2"/>
        <v>12</v>
      </c>
      <c r="S12" s="12">
        <f t="shared" si="3"/>
        <v>12</v>
      </c>
      <c r="T12" s="12">
        <f t="shared" si="3"/>
        <v>12</v>
      </c>
      <c r="U12" s="12">
        <f>T12</f>
        <v>12</v>
      </c>
      <c r="V12" s="12">
        <f>U12</f>
        <v>12</v>
      </c>
      <c r="W12" s="17"/>
      <c r="X12" s="17"/>
      <c r="Y12" s="17"/>
      <c r="Z12" s="17"/>
      <c r="AA12" s="17"/>
      <c r="AB12" s="17"/>
      <c r="AC12" s="17"/>
      <c r="AD12" s="17"/>
    </row>
    <row r="13" spans="1:30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v>9.01</v>
      </c>
      <c r="M13" s="13">
        <v>9.01</v>
      </c>
      <c r="N13" s="13">
        <v>9.01</v>
      </c>
      <c r="O13" s="13">
        <v>9.5</v>
      </c>
      <c r="P13" s="13">
        <f>O13</f>
        <v>9.5</v>
      </c>
      <c r="Q13" s="13">
        <f t="shared" si="2"/>
        <v>9.5</v>
      </c>
      <c r="R13" s="13">
        <f t="shared" si="2"/>
        <v>9.5</v>
      </c>
      <c r="S13" s="13">
        <f t="shared" si="3"/>
        <v>9.5</v>
      </c>
      <c r="T13" s="13">
        <f t="shared" si="3"/>
        <v>9.5</v>
      </c>
      <c r="U13" s="13">
        <v>7.96</v>
      </c>
      <c r="V13" s="13">
        <v>9.23</v>
      </c>
      <c r="W13" s="17"/>
      <c r="X13" s="17"/>
      <c r="Y13" s="17"/>
      <c r="Z13" s="17"/>
      <c r="AA13" s="17"/>
      <c r="AB13" s="17"/>
      <c r="AC13" s="17"/>
      <c r="AD13" s="17"/>
    </row>
    <row r="14" spans="1:30" ht="15">
      <c r="A14" s="2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v>4483</v>
      </c>
      <c r="L14" s="15">
        <v>4483</v>
      </c>
      <c r="M14" s="15">
        <v>4483</v>
      </c>
      <c r="N14" s="15">
        <v>4483</v>
      </c>
      <c r="O14" s="15">
        <f>O11*O13</f>
        <v>4727.2</v>
      </c>
      <c r="P14" s="15">
        <f>O14</f>
        <v>4727.2</v>
      </c>
      <c r="Q14" s="15">
        <f t="shared" si="2"/>
        <v>4727.2</v>
      </c>
      <c r="R14" s="15">
        <f t="shared" si="2"/>
        <v>4727.2</v>
      </c>
      <c r="S14" s="15">
        <f t="shared" si="3"/>
        <v>4727.2</v>
      </c>
      <c r="T14" s="15">
        <f t="shared" si="3"/>
        <v>4727.2</v>
      </c>
      <c r="U14" s="15">
        <f>U11*U13</f>
        <v>3960.896</v>
      </c>
      <c r="V14" s="15">
        <f>V11*V13</f>
        <v>4592.848000000001</v>
      </c>
      <c r="W14" s="17"/>
      <c r="X14" s="17"/>
      <c r="Y14" s="17"/>
      <c r="Z14" s="17"/>
      <c r="AA14" s="17"/>
      <c r="AB14" s="17"/>
      <c r="AC14" s="17"/>
      <c r="AD14" s="17"/>
    </row>
    <row r="15" spans="1:30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7"/>
      <c r="X15" s="17"/>
      <c r="Y15" s="17"/>
      <c r="Z15" s="17"/>
      <c r="AA15" s="17"/>
      <c r="AB15" s="17"/>
      <c r="AC15" s="17"/>
      <c r="AD15" s="17"/>
    </row>
    <row r="16" spans="1:30" ht="15.75">
      <c r="A16" s="7" t="s">
        <v>46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2055.088</v>
      </c>
      <c r="L16" s="15">
        <f aca="true" t="shared" si="4" ref="L16:M18">K16</f>
        <v>2055.088</v>
      </c>
      <c r="M16" s="15">
        <f t="shared" si="4"/>
        <v>2055.088</v>
      </c>
      <c r="N16" s="15">
        <f aca="true" t="shared" si="5" ref="N16:S16">M16</f>
        <v>2055.088</v>
      </c>
      <c r="O16" s="15">
        <f>O11*4.34</f>
        <v>2159.584</v>
      </c>
      <c r="P16" s="15">
        <f t="shared" si="5"/>
        <v>2159.584</v>
      </c>
      <c r="Q16" s="15">
        <f t="shared" si="5"/>
        <v>2159.584</v>
      </c>
      <c r="R16" s="15">
        <f t="shared" si="5"/>
        <v>2159.584</v>
      </c>
      <c r="S16" s="15">
        <f t="shared" si="5"/>
        <v>2159.584</v>
      </c>
      <c r="T16" s="15">
        <f aca="true" t="shared" si="6" ref="T16:U21">S16</f>
        <v>2159.584</v>
      </c>
      <c r="U16" s="15">
        <f>T16</f>
        <v>2159.584</v>
      </c>
      <c r="V16" s="15">
        <v>2209</v>
      </c>
      <c r="W16" s="17"/>
      <c r="X16" s="17"/>
      <c r="Y16" s="17"/>
      <c r="Z16" s="17"/>
      <c r="AA16" s="17"/>
      <c r="AB16" s="17"/>
      <c r="AC16" s="17"/>
      <c r="AD16" s="17"/>
    </row>
    <row r="17" spans="1:30" ht="15.75">
      <c r="A17" s="7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K11*0.7</f>
        <v>348.32</v>
      </c>
      <c r="L17" s="15">
        <f t="shared" si="4"/>
        <v>348.32</v>
      </c>
      <c r="M17" s="15">
        <f t="shared" si="4"/>
        <v>348.32</v>
      </c>
      <c r="N17" s="15">
        <f>M17</f>
        <v>348.32</v>
      </c>
      <c r="O17" s="15">
        <f>O11*0.7</f>
        <v>348.32</v>
      </c>
      <c r="P17" s="15">
        <f aca="true" t="shared" si="7" ref="P17:Q20">O17</f>
        <v>348.32</v>
      </c>
      <c r="Q17" s="15">
        <f t="shared" si="7"/>
        <v>348.32</v>
      </c>
      <c r="R17" s="15">
        <f aca="true" t="shared" si="8" ref="R17:S20">Q17</f>
        <v>348.32</v>
      </c>
      <c r="S17" s="15">
        <f t="shared" si="8"/>
        <v>348.32</v>
      </c>
      <c r="T17" s="15">
        <f t="shared" si="6"/>
        <v>348.32</v>
      </c>
      <c r="U17" s="15">
        <f>T17</f>
        <v>348.32</v>
      </c>
      <c r="V17" s="15">
        <v>358</v>
      </c>
      <c r="W17" s="17"/>
      <c r="X17" s="17"/>
      <c r="Y17" s="17"/>
      <c r="Z17" s="17"/>
      <c r="AA17" s="17"/>
      <c r="AB17" s="17"/>
      <c r="AC17" s="17"/>
      <c r="AD17" s="17"/>
    </row>
    <row r="18" spans="1:30" ht="15.75">
      <c r="A18" s="7" t="s">
        <v>32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</f>
        <v>497.6</v>
      </c>
      <c r="L18" s="15">
        <f t="shared" si="4"/>
        <v>497.6</v>
      </c>
      <c r="M18" s="15">
        <f t="shared" si="4"/>
        <v>497.6</v>
      </c>
      <c r="N18" s="15">
        <f>M18</f>
        <v>497.6</v>
      </c>
      <c r="O18" s="15">
        <f>N18</f>
        <v>497.6</v>
      </c>
      <c r="P18" s="15">
        <f t="shared" si="7"/>
        <v>497.6</v>
      </c>
      <c r="Q18" s="15">
        <f t="shared" si="7"/>
        <v>497.6</v>
      </c>
      <c r="R18" s="15">
        <f t="shared" si="8"/>
        <v>497.6</v>
      </c>
      <c r="S18" s="15">
        <f t="shared" si="8"/>
        <v>497.6</v>
      </c>
      <c r="T18" s="15">
        <f t="shared" si="6"/>
        <v>497.6</v>
      </c>
      <c r="U18" s="15">
        <f>T18</f>
        <v>497.6</v>
      </c>
      <c r="V18" s="15">
        <f>U18</f>
        <v>497.6</v>
      </c>
      <c r="W18" s="17"/>
      <c r="X18" s="17"/>
      <c r="Y18" s="17"/>
      <c r="Z18" s="17"/>
      <c r="AA18" s="17"/>
      <c r="AB18" s="17"/>
      <c r="AC18" s="17"/>
      <c r="AD18" s="17"/>
    </row>
    <row r="19" spans="1:22" ht="15.75">
      <c r="A19" s="7" t="s">
        <v>62</v>
      </c>
      <c r="B19" s="3"/>
      <c r="C19" s="3"/>
      <c r="D19" s="3"/>
      <c r="E19" s="3"/>
      <c r="F19" s="3"/>
      <c r="G19" s="3"/>
      <c r="H19" s="3"/>
      <c r="I19" s="3"/>
      <c r="J19" s="4"/>
      <c r="K19" s="24"/>
      <c r="L19" s="25"/>
      <c r="M19" s="23"/>
      <c r="N19" s="23"/>
      <c r="O19" s="15"/>
      <c r="P19" s="15"/>
      <c r="Q19" s="15"/>
      <c r="R19" s="15"/>
      <c r="S19" s="15"/>
      <c r="T19" s="15"/>
      <c r="U19" s="15"/>
      <c r="V19" s="15"/>
    </row>
    <row r="20" spans="1:22" ht="15.75">
      <c r="A20" s="7" t="s">
        <v>63</v>
      </c>
      <c r="B20" s="3"/>
      <c r="C20" s="3"/>
      <c r="D20" s="3"/>
      <c r="E20" s="3"/>
      <c r="F20" s="3"/>
      <c r="G20" s="3"/>
      <c r="H20" s="3"/>
      <c r="I20" s="3"/>
      <c r="J20" s="4"/>
      <c r="K20" s="15">
        <f>K11*0.15</f>
        <v>74.64</v>
      </c>
      <c r="L20" s="15">
        <f>L11*0.15</f>
        <v>74.64</v>
      </c>
      <c r="M20" s="15">
        <f>M11*0.15</f>
        <v>74.64</v>
      </c>
      <c r="N20" s="15">
        <f>N11*0.15</f>
        <v>74.64</v>
      </c>
      <c r="O20" s="15">
        <f>O11*0.2</f>
        <v>99.52000000000001</v>
      </c>
      <c r="P20" s="15">
        <f t="shared" si="7"/>
        <v>99.52000000000001</v>
      </c>
      <c r="Q20" s="15">
        <f t="shared" si="7"/>
        <v>99.52000000000001</v>
      </c>
      <c r="R20" s="15">
        <f t="shared" si="8"/>
        <v>99.52000000000001</v>
      </c>
      <c r="S20" s="15">
        <f t="shared" si="8"/>
        <v>99.52000000000001</v>
      </c>
      <c r="T20" s="15">
        <f t="shared" si="6"/>
        <v>99.52000000000001</v>
      </c>
      <c r="U20" s="15">
        <f t="shared" si="6"/>
        <v>99.52000000000001</v>
      </c>
      <c r="V20" s="15">
        <f>U20</f>
        <v>99.52000000000001</v>
      </c>
    </row>
    <row r="21" spans="1:22" ht="15.75">
      <c r="A21" s="7" t="s">
        <v>51</v>
      </c>
      <c r="B21" s="6"/>
      <c r="C21" s="6"/>
      <c r="D21" s="6"/>
      <c r="E21" s="6"/>
      <c r="F21" s="6"/>
      <c r="G21" s="6"/>
      <c r="H21" s="6"/>
      <c r="I21" s="3"/>
      <c r="J21" s="4"/>
      <c r="K21" s="25"/>
      <c r="L21" s="25"/>
      <c r="M21" s="23"/>
      <c r="N21" s="23"/>
      <c r="O21" s="23"/>
      <c r="P21" s="15">
        <f>P25</f>
        <v>2179</v>
      </c>
      <c r="Q21" s="23" t="s">
        <v>19</v>
      </c>
      <c r="R21" s="15">
        <f>R25</f>
        <v>686</v>
      </c>
      <c r="S21" s="23" t="s">
        <v>19</v>
      </c>
      <c r="T21" s="23" t="str">
        <f t="shared" si="6"/>
        <v> </v>
      </c>
      <c r="U21" s="23" t="str">
        <f t="shared" si="6"/>
        <v> </v>
      </c>
      <c r="V21" s="15" t="str">
        <f>U21</f>
        <v> </v>
      </c>
    </row>
    <row r="22" spans="1:22" ht="15">
      <c r="A22" s="2" t="s">
        <v>4</v>
      </c>
      <c r="B22" s="3"/>
      <c r="C22" s="3"/>
      <c r="D22" s="3"/>
      <c r="E22" s="3"/>
      <c r="F22" s="3"/>
      <c r="G22" s="3"/>
      <c r="H22" s="3"/>
      <c r="I22" s="3"/>
      <c r="J22" s="4"/>
      <c r="K22" s="24"/>
      <c r="L22" s="25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">
      <c r="A23" s="2" t="s">
        <v>5</v>
      </c>
      <c r="B23" s="3"/>
      <c r="C23" s="3"/>
      <c r="D23" s="3"/>
      <c r="E23" s="3"/>
      <c r="F23" s="3"/>
      <c r="G23" s="3"/>
      <c r="H23" s="3"/>
      <c r="I23" s="3"/>
      <c r="J23" s="4"/>
      <c r="K23" s="24"/>
      <c r="L23" s="25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5">
      <c r="A24" s="2" t="s">
        <v>6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5">
      <c r="A25" s="2" t="s">
        <v>56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5"/>
      <c r="M25" s="23"/>
      <c r="N25" s="23"/>
      <c r="O25" s="23"/>
      <c r="P25" s="23">
        <v>2179</v>
      </c>
      <c r="Q25" s="23"/>
      <c r="R25" s="23">
        <v>686</v>
      </c>
      <c r="S25" s="23"/>
      <c r="T25" s="23"/>
      <c r="U25" s="23"/>
      <c r="V25" s="23"/>
    </row>
    <row r="26" spans="1:22" ht="15">
      <c r="A26" s="8" t="s">
        <v>7</v>
      </c>
      <c r="B26" s="9"/>
      <c r="C26" s="9"/>
      <c r="D26" s="9"/>
      <c r="E26" s="9"/>
      <c r="F26" s="9"/>
      <c r="G26" s="9"/>
      <c r="H26" s="9"/>
      <c r="I26" s="9"/>
      <c r="J26" s="10"/>
      <c r="K26" s="24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">
      <c r="A27" s="2" t="s">
        <v>8</v>
      </c>
      <c r="B27" s="3"/>
      <c r="C27" s="3"/>
      <c r="D27" s="3"/>
      <c r="E27" s="3"/>
      <c r="F27" s="3"/>
      <c r="G27" s="3"/>
      <c r="H27" s="3"/>
      <c r="I27" s="3"/>
      <c r="J27" s="4"/>
      <c r="K27" s="24"/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">
      <c r="A28" s="2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24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">
      <c r="A29" s="8" t="s">
        <v>9</v>
      </c>
      <c r="B29" s="9"/>
      <c r="C29" s="9"/>
      <c r="D29" s="9"/>
      <c r="E29" s="9"/>
      <c r="F29" s="9"/>
      <c r="G29" s="9"/>
      <c r="H29" s="9"/>
      <c r="I29" s="9"/>
      <c r="J29" s="10"/>
      <c r="K29" s="24"/>
      <c r="L29" s="25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24"/>
      <c r="L30" s="25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5">
      <c r="A31" s="2" t="s">
        <v>58</v>
      </c>
      <c r="B31" s="3"/>
      <c r="C31" s="3"/>
      <c r="D31" s="3"/>
      <c r="E31" s="3"/>
      <c r="F31" s="3"/>
      <c r="G31" s="3"/>
      <c r="H31" s="3"/>
      <c r="I31" s="3"/>
      <c r="J31" s="4"/>
      <c r="K31" s="24"/>
      <c r="L31" s="25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24"/>
      <c r="L32" s="25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4"/>
      <c r="L33" s="25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5">
      <c r="A34" s="2" t="s">
        <v>18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5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5">
      <c r="A35" s="8" t="s">
        <v>10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K16+K17+K18+K20</f>
        <v>2975.648</v>
      </c>
      <c r="L35" s="15">
        <f>K35</f>
        <v>2975.648</v>
      </c>
      <c r="M35" s="15">
        <f>L35</f>
        <v>2975.648</v>
      </c>
      <c r="N35" s="15">
        <f>M35</f>
        <v>2975.648</v>
      </c>
      <c r="O35" s="15">
        <f>O16+O17+O18+O20</f>
        <v>3105.024</v>
      </c>
      <c r="P35" s="15">
        <f>P16+P17+P18+P20+P21</f>
        <v>5284.023999999999</v>
      </c>
      <c r="Q35" s="15">
        <f>Q16+Q17+Q18+Q20</f>
        <v>3105.024</v>
      </c>
      <c r="R35" s="15">
        <f>R16+R17+R18+R20+R21</f>
        <v>3791.024</v>
      </c>
      <c r="S35" s="15">
        <f>Q35</f>
        <v>3105.024</v>
      </c>
      <c r="T35" s="15">
        <f>S35</f>
        <v>3105.024</v>
      </c>
      <c r="U35" s="15">
        <f>T35</f>
        <v>3105.024</v>
      </c>
      <c r="V35" s="15">
        <f>V16+V17+V18+V20</f>
        <v>3164.12</v>
      </c>
    </row>
    <row r="37" spans="21:22" ht="12.75">
      <c r="U37" s="26"/>
      <c r="V37" s="22">
        <f>V10+V14-V35</f>
        <v>50930.06399999999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2012-04-11T04:13:08Z</dcterms:created>
  <dcterms:modified xsi:type="dcterms:W3CDTF">2020-01-14T12:26:56Z</dcterms:modified>
  <cp:category/>
  <cp:version/>
  <cp:contentType/>
  <cp:contentStatus/>
</cp:coreProperties>
</file>