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<sst xmlns="http://schemas.openxmlformats.org/spreadsheetml/2006/main" count="47" uniqueCount="44">
  <si>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</si>
  <si>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</si>
  <si>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</si>
  <si>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</si>
  <si>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</si>
  <si>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</si>
  <si>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</si>
  <si>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</si>
  <si>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</si>
  <si>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</si>
  <si>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</si>
  <si>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</si>
  <si>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</si>
  <si>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</si>
  <si>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</si>
  <si>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</si>
  <si>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</si>
  <si>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</si>
  <si>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</si>
  <si>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</si>
  <si>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</si>
  <si>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</si>
  <si>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</si>
  <si>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</si>
  <si>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</si>
  <si>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</si>
  <si>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</si>
  <si>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</si>
  <si>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</si>
  <si>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</si>
  <si>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</si>
  <si>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</si>
  <si>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</si>
  <si>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</si>
  <si>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</si>
  <si>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</si>
  <si>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</si>
  <si>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</si>
  <si>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18  ул. Пронская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</si>
  <si>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</si>
  <si>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</si>
  <si>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</si>
  <si>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крыши(снег)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</si>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</sst>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D4">
      <selection activeCell="V39" sqref="V39"/>
    </sheetView>
  </sheetViews>
  <sheetFormatPr defaultColWidth="9.00390625" defaultRowHeight="12.75"/>
  <cols>
    <col min="10" max="10" width="7.75390625" style="0" customWidth="1"/>
    <col min="22" max="22" width="9.003906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E5" s="14" t="s">
        <v>41</v>
      </c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3">
        <f>S10+S14-S36</f>
        <v>-22205.399999999987</v>
      </c>
      <c r="U9" s="13">
        <f>T9+T14-T36</f>
        <v>-29656.983999999986</v>
      </c>
      <c r="V9" s="13">
        <f>U9+U14-U36</f>
        <v>-29299.631999999987</v>
      </c>
    </row>
    <row r="10" spans="1:22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3">
        <v>20087</v>
      </c>
      <c r="L10" s="13">
        <f aca="true" t="shared" si="0" ref="L10:Q10">K10+K14-K36</f>
        <v>20217.024</v>
      </c>
      <c r="M10" s="13">
        <f t="shared" si="0"/>
        <v>20495.856</v>
      </c>
      <c r="N10" s="13">
        <f t="shared" si="0"/>
        <v>20774.688000000002</v>
      </c>
      <c r="O10" s="13">
        <f t="shared" si="0"/>
        <v>21053.520000000004</v>
      </c>
      <c r="P10" s="13">
        <f t="shared" si="0"/>
        <v>21410.936000000005</v>
      </c>
      <c r="Q10" s="13">
        <f t="shared" si="0"/>
        <v>21768.352000000006</v>
      </c>
      <c r="R10" s="13">
        <f>Q10+Q14-Q36</f>
        <v>21861.768000000007</v>
      </c>
      <c r="S10" s="13">
        <f>R10+R14-R36</f>
        <v>22219.18400000001</v>
      </c>
      <c r="T10" s="13"/>
      <c r="U10" s="13"/>
      <c r="V10" s="13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391.6</v>
      </c>
      <c r="L11" s="11">
        <f aca="true" t="shared" si="1" ref="L11:O12">K11</f>
        <v>391.6</v>
      </c>
      <c r="M11" s="11">
        <f t="shared" si="1"/>
        <v>391.6</v>
      </c>
      <c r="N11" s="11">
        <f t="shared" si="1"/>
        <v>391.6</v>
      </c>
      <c r="O11" s="11">
        <f t="shared" si="1"/>
        <v>391.6</v>
      </c>
      <c r="P11" s="11">
        <f aca="true" t="shared" si="2" ref="P11:Q14">O11</f>
        <v>391.6</v>
      </c>
      <c r="Q11" s="11">
        <f t="shared" si="2"/>
        <v>391.6</v>
      </c>
      <c r="R11" s="11">
        <f aca="true" t="shared" si="3" ref="R11:S14">Q11</f>
        <v>391.6</v>
      </c>
      <c r="S11" s="11">
        <f t="shared" si="3"/>
        <v>391.6</v>
      </c>
      <c r="T11" s="11">
        <f aca="true" t="shared" si="4" ref="T11:U14">S11</f>
        <v>391.6</v>
      </c>
      <c r="U11" s="11">
        <f t="shared" si="4"/>
        <v>391.6</v>
      </c>
      <c r="V11" s="11">
        <f>U11</f>
        <v>391.6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2">
        <v>12</v>
      </c>
      <c r="L12" s="12">
        <f t="shared" si="1"/>
        <v>12</v>
      </c>
      <c r="M12" s="12">
        <f t="shared" si="1"/>
        <v>12</v>
      </c>
      <c r="N12" s="12">
        <f t="shared" si="1"/>
        <v>12</v>
      </c>
      <c r="O12" s="12">
        <f t="shared" si="1"/>
        <v>12</v>
      </c>
      <c r="P12" s="12">
        <f t="shared" si="2"/>
        <v>12</v>
      </c>
      <c r="Q12" s="12">
        <f t="shared" si="2"/>
        <v>12</v>
      </c>
      <c r="R12" s="12">
        <f t="shared" si="3"/>
        <v>12</v>
      </c>
      <c r="S12" s="12">
        <f t="shared" si="3"/>
        <v>12</v>
      </c>
      <c r="T12" s="12">
        <f t="shared" si="4"/>
        <v>12</v>
      </c>
      <c r="U12" s="12">
        <f t="shared" si="4"/>
        <v>12</v>
      </c>
      <c r="V12" s="12">
        <f>U12</f>
        <v>12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8.54</v>
      </c>
      <c r="L13" s="12">
        <v>8.54</v>
      </c>
      <c r="M13" s="12">
        <v>8.54</v>
      </c>
      <c r="N13" s="12">
        <v>8.54</v>
      </c>
      <c r="O13" s="12">
        <v>9</v>
      </c>
      <c r="P13" s="12">
        <f t="shared" si="2"/>
        <v>9</v>
      </c>
      <c r="Q13" s="12">
        <f t="shared" si="2"/>
        <v>9</v>
      </c>
      <c r="R13" s="12">
        <f t="shared" si="3"/>
        <v>9</v>
      </c>
      <c r="S13" s="12">
        <f t="shared" si="3"/>
        <v>9</v>
      </c>
      <c r="T13" s="12">
        <f t="shared" si="4"/>
        <v>9</v>
      </c>
      <c r="U13" s="20">
        <v>7.46</v>
      </c>
      <c r="V13" s="20">
        <v>9.23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3">
        <v>3344</v>
      </c>
      <c r="L14" s="13">
        <v>3344</v>
      </c>
      <c r="M14" s="13">
        <v>3344</v>
      </c>
      <c r="N14" s="13">
        <v>3344</v>
      </c>
      <c r="O14" s="13">
        <f>O11*O13</f>
        <v>3524.4</v>
      </c>
      <c r="P14" s="13">
        <f t="shared" si="2"/>
        <v>3524.4</v>
      </c>
      <c r="Q14" s="13">
        <f t="shared" si="2"/>
        <v>3524.4</v>
      </c>
      <c r="R14" s="13">
        <f t="shared" si="3"/>
        <v>3524.4</v>
      </c>
      <c r="S14" s="13">
        <f t="shared" si="3"/>
        <v>3524.4</v>
      </c>
      <c r="T14" s="13">
        <f t="shared" si="4"/>
        <v>3524.4</v>
      </c>
      <c r="U14" s="13">
        <f>U11*U13</f>
        <v>2921.3360000000002</v>
      </c>
      <c r="V14" s="13">
        <f>V11*V13</f>
        <v>3614.4680000000003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 t="s">
        <v>17</v>
      </c>
      <c r="P15" s="12"/>
      <c r="Q15" s="12"/>
      <c r="R15" s="12"/>
      <c r="S15" s="12"/>
      <c r="T15" s="12"/>
      <c r="U15" s="12"/>
      <c r="V15" s="12"/>
    </row>
    <row r="16" spans="1:22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3">
        <f>K11*4.13</f>
        <v>1617.308</v>
      </c>
      <c r="L16" s="13">
        <f aca="true" t="shared" si="5" ref="L16:M19">K16</f>
        <v>1617.308</v>
      </c>
      <c r="M16" s="13">
        <f t="shared" si="5"/>
        <v>1617.308</v>
      </c>
      <c r="N16" s="13">
        <f aca="true" t="shared" si="6" ref="N16:S16">M16</f>
        <v>1617.308</v>
      </c>
      <c r="O16" s="13">
        <f>O11*4.34</f>
        <v>1699.544</v>
      </c>
      <c r="P16" s="13">
        <f t="shared" si="6"/>
        <v>1699.544</v>
      </c>
      <c r="Q16" s="13">
        <f t="shared" si="6"/>
        <v>1699.544</v>
      </c>
      <c r="R16" s="13">
        <f t="shared" si="6"/>
        <v>1699.544</v>
      </c>
      <c r="S16" s="13">
        <f t="shared" si="6"/>
        <v>1699.544</v>
      </c>
      <c r="T16" s="13">
        <f aca="true" t="shared" si="7" ref="T16:T21">S16</f>
        <v>1699.544</v>
      </c>
      <c r="U16" s="13">
        <f>T16</f>
        <v>1699.544</v>
      </c>
      <c r="V16" s="13">
        <v>1739</v>
      </c>
    </row>
    <row r="17" spans="1:22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3">
        <f>O17</f>
        <v>274.12</v>
      </c>
      <c r="L17" s="13">
        <f t="shared" si="5"/>
        <v>274.12</v>
      </c>
      <c r="M17" s="13">
        <f t="shared" si="5"/>
        <v>274.12</v>
      </c>
      <c r="N17" s="13">
        <f>M17</f>
        <v>274.12</v>
      </c>
      <c r="O17" s="13">
        <f>O11*0.7</f>
        <v>274.12</v>
      </c>
      <c r="P17" s="13">
        <f aca="true" t="shared" si="8" ref="P17:Q22">O17</f>
        <v>274.12</v>
      </c>
      <c r="Q17" s="13">
        <f t="shared" si="8"/>
        <v>274.12</v>
      </c>
      <c r="R17" s="13">
        <f aca="true" t="shared" si="9" ref="R17:S21">Q17</f>
        <v>274.12</v>
      </c>
      <c r="S17" s="13">
        <f t="shared" si="9"/>
        <v>274.12</v>
      </c>
      <c r="T17" s="13">
        <f t="shared" si="7"/>
        <v>274.12</v>
      </c>
      <c r="U17" s="13">
        <f>T17</f>
        <v>274.12</v>
      </c>
      <c r="V17" s="13">
        <v>282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3">
        <v>603</v>
      </c>
      <c r="L18" s="13">
        <f t="shared" si="5"/>
        <v>603</v>
      </c>
      <c r="M18" s="13">
        <f t="shared" si="5"/>
        <v>603</v>
      </c>
      <c r="N18" s="13">
        <f>M18</f>
        <v>603</v>
      </c>
      <c r="O18" s="13">
        <f>N18</f>
        <v>603</v>
      </c>
      <c r="P18" s="13">
        <f t="shared" si="8"/>
        <v>603</v>
      </c>
      <c r="Q18" s="13">
        <f t="shared" si="8"/>
        <v>603</v>
      </c>
      <c r="R18" s="13">
        <f t="shared" si="9"/>
        <v>603</v>
      </c>
      <c r="S18" s="13">
        <f t="shared" si="9"/>
        <v>603</v>
      </c>
      <c r="T18" s="13">
        <f t="shared" si="7"/>
        <v>603</v>
      </c>
      <c r="U18" s="13">
        <v>0</v>
      </c>
      <c r="V18" s="13">
        <f>U18</f>
        <v>0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3">
        <v>392</v>
      </c>
      <c r="L19" s="13">
        <f t="shared" si="5"/>
        <v>392</v>
      </c>
      <c r="M19" s="13">
        <f t="shared" si="5"/>
        <v>392</v>
      </c>
      <c r="N19" s="13">
        <f>M19</f>
        <v>392</v>
      </c>
      <c r="O19" s="13">
        <f>N19</f>
        <v>392</v>
      </c>
      <c r="P19" s="13">
        <f t="shared" si="8"/>
        <v>392</v>
      </c>
      <c r="Q19" s="13">
        <f t="shared" si="8"/>
        <v>392</v>
      </c>
      <c r="R19" s="13">
        <f t="shared" si="9"/>
        <v>392</v>
      </c>
      <c r="S19" s="13">
        <f t="shared" si="9"/>
        <v>392</v>
      </c>
      <c r="T19" s="13">
        <f t="shared" si="7"/>
        <v>392</v>
      </c>
      <c r="U19" s="13">
        <f>T19</f>
        <v>392</v>
      </c>
      <c r="V19" s="13">
        <f>U19</f>
        <v>392</v>
      </c>
    </row>
    <row r="20" spans="1:22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2">
        <v>0</v>
      </c>
      <c r="L20" s="13">
        <f>K20</f>
        <v>0</v>
      </c>
      <c r="M20" s="13">
        <f>L20</f>
        <v>0</v>
      </c>
      <c r="N20" s="13">
        <f>M20</f>
        <v>0</v>
      </c>
      <c r="O20" s="13">
        <f>N20</f>
        <v>0</v>
      </c>
      <c r="P20" s="13">
        <f t="shared" si="8"/>
        <v>0</v>
      </c>
      <c r="Q20" s="13">
        <f t="shared" si="8"/>
        <v>0</v>
      </c>
      <c r="R20" s="13">
        <f t="shared" si="9"/>
        <v>0</v>
      </c>
      <c r="S20" s="13">
        <f t="shared" si="9"/>
        <v>0</v>
      </c>
      <c r="T20" s="13">
        <f t="shared" si="7"/>
        <v>0</v>
      </c>
      <c r="U20" s="13">
        <f>T20</f>
        <v>0</v>
      </c>
      <c r="V20" s="13">
        <f>U20</f>
        <v>0</v>
      </c>
    </row>
    <row r="21" spans="1:22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3">
        <f>K11*0.15</f>
        <v>58.74</v>
      </c>
      <c r="L21" s="13">
        <f>L11*0.15</f>
        <v>58.74</v>
      </c>
      <c r="M21" s="13">
        <f>M11*0.15</f>
        <v>58.74</v>
      </c>
      <c r="N21" s="13">
        <f>N11*0.15</f>
        <v>58.74</v>
      </c>
      <c r="O21" s="13">
        <f>O11*0.2</f>
        <v>78.32000000000001</v>
      </c>
      <c r="P21" s="13">
        <f t="shared" si="8"/>
        <v>78.32000000000001</v>
      </c>
      <c r="Q21" s="13">
        <f t="shared" si="8"/>
        <v>78.32000000000001</v>
      </c>
      <c r="R21" s="13">
        <f t="shared" si="9"/>
        <v>78.32000000000001</v>
      </c>
      <c r="S21" s="13">
        <f t="shared" si="9"/>
        <v>78.32000000000001</v>
      </c>
      <c r="T21" s="13">
        <f t="shared" si="7"/>
        <v>78.32000000000001</v>
      </c>
      <c r="U21" s="13">
        <f>T21</f>
        <v>78.32000000000001</v>
      </c>
      <c r="V21" s="13">
        <f>U21</f>
        <v>78.32000000000001</v>
      </c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3">
        <f>K32+K33</f>
        <v>268.808</v>
      </c>
      <c r="L22" s="13">
        <v>120</v>
      </c>
      <c r="M22" s="13">
        <f>L22</f>
        <v>120</v>
      </c>
      <c r="N22" s="13">
        <f>M22</f>
        <v>120</v>
      </c>
      <c r="O22" s="13">
        <f>N22</f>
        <v>120</v>
      </c>
      <c r="P22" s="13">
        <f t="shared" si="8"/>
        <v>120</v>
      </c>
      <c r="Q22" s="13">
        <f>Q32+Q35</f>
        <v>384</v>
      </c>
      <c r="R22" s="13">
        <f>R32</f>
        <v>120</v>
      </c>
      <c r="S22" s="13">
        <f>S28+S32</f>
        <v>44902</v>
      </c>
      <c r="T22" s="13">
        <f>T26+T32</f>
        <v>7929</v>
      </c>
      <c r="U22" s="13">
        <v>120</v>
      </c>
      <c r="V22" s="13">
        <f>U22</f>
        <v>120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6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6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5"/>
      <c r="N25" s="15"/>
      <c r="O25" s="15"/>
      <c r="P25" s="15"/>
      <c r="Q25" s="15"/>
      <c r="R25" s="15"/>
      <c r="S25" s="15"/>
      <c r="T25" s="15"/>
      <c r="U25" s="15" t="s">
        <v>17</v>
      </c>
      <c r="V25" s="15" t="s">
        <v>17</v>
      </c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6"/>
      <c r="L26" s="17"/>
      <c r="M26" s="15"/>
      <c r="N26" s="15"/>
      <c r="O26" s="15"/>
      <c r="P26" s="15"/>
      <c r="Q26" s="15"/>
      <c r="R26" s="15"/>
      <c r="S26" s="15"/>
      <c r="T26" s="15">
        <v>7809</v>
      </c>
      <c r="U26" s="15"/>
      <c r="V26" s="15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6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/>
      <c r="M28" s="15"/>
      <c r="N28" s="15"/>
      <c r="O28" s="15"/>
      <c r="P28" s="15"/>
      <c r="Q28" s="15"/>
      <c r="R28" s="15"/>
      <c r="S28" s="15">
        <v>44782</v>
      </c>
      <c r="T28" s="15"/>
      <c r="U28" s="15"/>
      <c r="V28" s="15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6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6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6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6">
        <v>120</v>
      </c>
      <c r="L32" s="17">
        <f aca="true" t="shared" si="10" ref="L32:Q32">K32</f>
        <v>120</v>
      </c>
      <c r="M32" s="15">
        <f t="shared" si="10"/>
        <v>120</v>
      </c>
      <c r="N32" s="15">
        <f t="shared" si="10"/>
        <v>120</v>
      </c>
      <c r="O32" s="15">
        <f t="shared" si="10"/>
        <v>120</v>
      </c>
      <c r="P32" s="15">
        <f t="shared" si="10"/>
        <v>120</v>
      </c>
      <c r="Q32" s="15">
        <f t="shared" si="10"/>
        <v>120</v>
      </c>
      <c r="R32" s="15">
        <f>Q32</f>
        <v>120</v>
      </c>
      <c r="S32" s="15">
        <f>R32</f>
        <v>120</v>
      </c>
      <c r="T32" s="15">
        <f>S32</f>
        <v>120</v>
      </c>
      <c r="U32" s="15">
        <f>T32</f>
        <v>120</v>
      </c>
      <c r="V32" s="15">
        <f>U32</f>
        <v>120</v>
      </c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7">
        <f>K11*0.38</f>
        <v>148.80800000000002</v>
      </c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5"/>
      <c r="N35" s="15"/>
      <c r="O35" s="15"/>
      <c r="P35" s="15"/>
      <c r="Q35" s="15">
        <v>264</v>
      </c>
      <c r="R35" s="15"/>
      <c r="S35" s="15"/>
      <c r="T35" s="15"/>
      <c r="U35" s="15"/>
      <c r="V35" s="15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3">
        <f>K16+K17+K18+K19+K20+K21+K22</f>
        <v>3213.9759999999997</v>
      </c>
      <c r="L36" s="13">
        <f>L16+L17+L18+L19+L20+L21+L22</f>
        <v>3065.1679999999997</v>
      </c>
      <c r="M36" s="13">
        <f>L36</f>
        <v>3065.1679999999997</v>
      </c>
      <c r="N36" s="13">
        <f>M36</f>
        <v>3065.1679999999997</v>
      </c>
      <c r="O36" s="13">
        <f>O16+O17+O18+O19+O20+O21+O22</f>
        <v>3166.9840000000004</v>
      </c>
      <c r="P36" s="13">
        <f>O36</f>
        <v>3166.9840000000004</v>
      </c>
      <c r="Q36" s="13">
        <f>Q16+Q17+Q18+Q19+Q21+Q22</f>
        <v>3430.9840000000004</v>
      </c>
      <c r="R36" s="13">
        <f>P36</f>
        <v>3166.9840000000004</v>
      </c>
      <c r="S36" s="13">
        <f>S16+S17+S18+S19+S21+S22</f>
        <v>47948.984</v>
      </c>
      <c r="T36" s="13">
        <f>T16+T17+T18+T19+T20+T21+T22</f>
        <v>10975.984</v>
      </c>
      <c r="U36" s="13">
        <f>U16+U17+U19+U21+U22</f>
        <v>2563.9840000000004</v>
      </c>
      <c r="V36" s="13">
        <f>V16+V17+V19+V21+V22</f>
        <v>2611.32</v>
      </c>
    </row>
    <row r="38" spans="21:22" ht="12.75">
      <c r="U38" s="19"/>
      <c r="V38" s="18">
        <f>V9+V14-V36</f>
        <v>-28296.483999999986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2014-02-07T06:14:01Z</cp:lastPrinted>
  <dcterms:created xsi:type="dcterms:W3CDTF">2012-04-11T04:13:08Z</dcterms:created>
  <dcterms:modified xsi:type="dcterms:W3CDTF">2020-01-14T10:09:49Z</dcterms:modified>
  <cp:category/>
  <cp:version/>
  <cp:contentType/>
  <cp:contentStatus/>
</cp:coreProperties>
</file>