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<sst xmlns="http://schemas.openxmlformats.org/spreadsheetml/2006/main" count="46" uniqueCount="44">
  <si>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</si>
  <si>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</si>
  <si>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</si>
  <si>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</si>
  <si>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</si>
  <si>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</si>
  <si>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</si>
  <si>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</si>
  <si>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</si>
  <si>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</si>
  <si>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</si>
  <si>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</si>
  <si>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</si>
  <si>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</si>
  <si>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</si>
  <si>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</si>
  <si>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</si>
  <si>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</si>
  <si>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</si>
  <si>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</si>
  <si>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</si>
  <si>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</si>
  <si>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</si>
  <si>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</si>
  <si>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</si>
  <si>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</si>
  <si>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</si>
  <si>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</si>
  <si>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</si>
  <si>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</si>
  <si>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</si>
  <si>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</si>
  <si>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</si>
  <si>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</si>
  <si>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</si>
  <si>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</si>
  <si>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</si>
  <si>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</si>
  <si>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  ул. Пролетарская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</si>
  <si>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</si>
  <si>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</si>
  <si>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</si>
  <si>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крыши(снег)</t>
  </si>
  <si>
    <t>к. Прочие работы  (реестр)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</si>
</sst>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H7">
      <selection activeCell="V40" sqref="V40"/>
    </sheetView>
  </sheetViews>
  <sheetFormatPr defaultColWidth="9.00390625" defaultRowHeight="12.75"/>
  <cols>
    <col min="10" max="10" width="8.125" style="0" customWidth="1"/>
    <col min="22" max="22" width="9.00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17</v>
      </c>
    </row>
    <row r="6" spans="5:34" ht="12.75">
      <c r="E6" s="14" t="s">
        <v>41</v>
      </c>
      <c r="AH6" s="16" t="s">
        <v>17</v>
      </c>
    </row>
    <row r="8" ht="12.75">
      <c r="AH8" s="15"/>
    </row>
    <row r="9" spans="11:22" ht="12.75">
      <c r="K9" t="s">
        <v>26</v>
      </c>
      <c r="L9" t="s">
        <v>27</v>
      </c>
      <c r="M9" t="s">
        <v>28</v>
      </c>
      <c r="N9" t="s">
        <v>20</v>
      </c>
      <c r="O9" t="s">
        <v>19</v>
      </c>
      <c r="P9" t="s">
        <v>18</v>
      </c>
      <c r="Q9" t="s">
        <v>12</v>
      </c>
      <c r="R9" t="s">
        <v>13</v>
      </c>
      <c r="S9" t="s">
        <v>14</v>
      </c>
      <c r="T9" t="s">
        <v>29</v>
      </c>
      <c r="U9" t="s">
        <v>15</v>
      </c>
      <c r="V9" t="s">
        <v>16</v>
      </c>
    </row>
    <row r="10" spans="1:30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3">
        <v>-4073</v>
      </c>
      <c r="L10" s="13">
        <f aca="true" t="shared" si="0" ref="L10:Q10">K10+K15-K37</f>
        <v>-5825.276</v>
      </c>
      <c r="M10" s="13">
        <f t="shared" si="0"/>
        <v>-4983.745999999999</v>
      </c>
      <c r="N10" s="13">
        <f t="shared" si="0"/>
        <v>-3946.021999999999</v>
      </c>
      <c r="O10" s="13">
        <f t="shared" si="0"/>
        <v>-2978.297999999999</v>
      </c>
      <c r="P10" s="13">
        <f t="shared" si="0"/>
        <v>-1831.811999999998</v>
      </c>
      <c r="Q10" s="13">
        <f t="shared" si="0"/>
        <v>-685.3259999999973</v>
      </c>
      <c r="R10" s="13"/>
      <c r="S10" s="13"/>
      <c r="T10" s="13"/>
      <c r="U10" s="13"/>
      <c r="V10" s="13"/>
      <c r="W10" s="14"/>
      <c r="X10" s="14"/>
      <c r="Y10" s="14"/>
      <c r="Z10" s="14"/>
      <c r="AA10" s="14"/>
      <c r="AB10" s="14"/>
      <c r="AC10" s="14"/>
      <c r="AD10" s="14"/>
    </row>
    <row r="11" spans="1:30" ht="15">
      <c r="A11" s="2" t="s">
        <v>32</v>
      </c>
      <c r="B11" s="3"/>
      <c r="C11" s="3"/>
      <c r="D11" s="3"/>
      <c r="E11" s="3"/>
      <c r="F11" s="3"/>
      <c r="G11" s="3"/>
      <c r="H11" s="3"/>
      <c r="I11" s="3"/>
      <c r="J11" s="4"/>
      <c r="K11" s="13" t="s">
        <v>17</v>
      </c>
      <c r="L11" s="10"/>
      <c r="M11" s="10"/>
      <c r="N11" s="13"/>
      <c r="O11" s="13"/>
      <c r="P11" s="12"/>
      <c r="Q11" s="10"/>
      <c r="R11" s="13">
        <f>Q10+Q15-Q37</f>
        <v>461.1600000000035</v>
      </c>
      <c r="S11" s="13">
        <f>R11+R15-R37</f>
        <v>1607.6460000000043</v>
      </c>
      <c r="T11" s="13">
        <f>S11+S15-S37</f>
        <v>2754.132000000005</v>
      </c>
      <c r="U11" s="13">
        <f>T11+T15-T37</f>
        <v>3900.132000000005</v>
      </c>
      <c r="V11" s="13">
        <f>U11+U15-U37</f>
        <v>5046.618000000007</v>
      </c>
      <c r="W11" s="14"/>
      <c r="X11" s="14"/>
      <c r="Y11" s="14"/>
      <c r="Z11" s="14"/>
      <c r="AA11" s="14"/>
      <c r="AB11" s="14"/>
      <c r="AC11" s="14"/>
      <c r="AD11" s="14"/>
    </row>
    <row r="12" spans="1:30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0">
        <v>516.3</v>
      </c>
      <c r="L12" s="10">
        <f>K12</f>
        <v>516.3</v>
      </c>
      <c r="M12" s="10">
        <f>L12</f>
        <v>516.3</v>
      </c>
      <c r="N12" s="10">
        <f aca="true" t="shared" si="1" ref="N12:P13">M12</f>
        <v>516.3</v>
      </c>
      <c r="O12" s="10">
        <f t="shared" si="1"/>
        <v>516.3</v>
      </c>
      <c r="P12" s="10">
        <f t="shared" si="1"/>
        <v>516.3</v>
      </c>
      <c r="Q12" s="10">
        <f aca="true" t="shared" si="2" ref="Q12:R15">P12</f>
        <v>516.3</v>
      </c>
      <c r="R12" s="10">
        <f t="shared" si="2"/>
        <v>516.3</v>
      </c>
      <c r="S12" s="10">
        <f aca="true" t="shared" si="3" ref="S12:T15">R12</f>
        <v>516.3</v>
      </c>
      <c r="T12" s="10">
        <f t="shared" si="3"/>
        <v>516.3</v>
      </c>
      <c r="U12" s="10">
        <f>T12</f>
        <v>516.3</v>
      </c>
      <c r="V12" s="10">
        <f>U12</f>
        <v>516.3</v>
      </c>
      <c r="W12" s="14"/>
      <c r="X12" s="14"/>
      <c r="Y12" s="14"/>
      <c r="Z12" s="14"/>
      <c r="AA12" s="14"/>
      <c r="AB12" s="14"/>
      <c r="AC12" s="14"/>
      <c r="AD12" s="14"/>
    </row>
    <row r="13" spans="1:30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2">
        <v>12</v>
      </c>
      <c r="L13" s="12">
        <f>K13</f>
        <v>12</v>
      </c>
      <c r="M13" s="12">
        <f>L13</f>
        <v>12</v>
      </c>
      <c r="N13" s="12">
        <f t="shared" si="1"/>
        <v>12</v>
      </c>
      <c r="O13" s="12">
        <f t="shared" si="1"/>
        <v>12</v>
      </c>
      <c r="P13" s="12">
        <f t="shared" si="1"/>
        <v>12</v>
      </c>
      <c r="Q13" s="12">
        <f t="shared" si="2"/>
        <v>12</v>
      </c>
      <c r="R13" s="12">
        <f t="shared" si="2"/>
        <v>12</v>
      </c>
      <c r="S13" s="12">
        <f t="shared" si="3"/>
        <v>12</v>
      </c>
      <c r="T13" s="12">
        <f t="shared" si="3"/>
        <v>12</v>
      </c>
      <c r="U13" s="12">
        <f>T13</f>
        <v>12</v>
      </c>
      <c r="V13" s="12">
        <f>U13</f>
        <v>12</v>
      </c>
      <c r="W13" s="14"/>
      <c r="X13" s="14"/>
      <c r="Y13" s="14"/>
      <c r="Z13" s="14"/>
      <c r="AA13" s="14"/>
      <c r="AB13" s="14"/>
      <c r="AC13" s="14"/>
      <c r="AD13" s="14"/>
    </row>
    <row r="14" spans="1:30" ht="1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4"/>
      <c r="K14" s="11">
        <v>9.53</v>
      </c>
      <c r="L14" s="11">
        <v>9.53</v>
      </c>
      <c r="M14" s="11">
        <v>9.53</v>
      </c>
      <c r="N14" s="11">
        <v>9.53</v>
      </c>
      <c r="O14" s="12">
        <v>10</v>
      </c>
      <c r="P14" s="12">
        <f>O14</f>
        <v>10</v>
      </c>
      <c r="Q14" s="12">
        <f t="shared" si="2"/>
        <v>10</v>
      </c>
      <c r="R14" s="12">
        <f t="shared" si="2"/>
        <v>10</v>
      </c>
      <c r="S14" s="12">
        <f t="shared" si="3"/>
        <v>10</v>
      </c>
      <c r="T14" s="12">
        <f t="shared" si="3"/>
        <v>10</v>
      </c>
      <c r="U14" s="11">
        <v>8.46</v>
      </c>
      <c r="V14" s="11">
        <v>9.21</v>
      </c>
      <c r="W14" s="14"/>
      <c r="X14" s="14"/>
      <c r="Y14" s="14"/>
      <c r="Z14" s="14"/>
      <c r="AA14" s="14"/>
      <c r="AB14" s="14"/>
      <c r="AC14" s="14"/>
      <c r="AD14" s="14"/>
    </row>
    <row r="15" spans="1:30" ht="15">
      <c r="A15" s="2" t="s">
        <v>33</v>
      </c>
      <c r="B15" s="3"/>
      <c r="C15" s="3"/>
      <c r="D15" s="3"/>
      <c r="E15" s="3"/>
      <c r="F15" s="3"/>
      <c r="G15" s="3"/>
      <c r="H15" s="3"/>
      <c r="I15" s="3"/>
      <c r="J15" s="4"/>
      <c r="K15" s="13">
        <v>4920</v>
      </c>
      <c r="L15" s="13">
        <v>4920</v>
      </c>
      <c r="M15" s="13">
        <v>4920</v>
      </c>
      <c r="N15" s="13">
        <v>4920</v>
      </c>
      <c r="O15" s="13">
        <f>O12*O14</f>
        <v>5163</v>
      </c>
      <c r="P15" s="13">
        <f>O15</f>
        <v>5163</v>
      </c>
      <c r="Q15" s="13">
        <f t="shared" si="2"/>
        <v>5163</v>
      </c>
      <c r="R15" s="13">
        <f t="shared" si="2"/>
        <v>5163</v>
      </c>
      <c r="S15" s="13">
        <f t="shared" si="3"/>
        <v>5163</v>
      </c>
      <c r="T15" s="13">
        <f t="shared" si="3"/>
        <v>5163</v>
      </c>
      <c r="U15" s="13">
        <f>U12*U14</f>
        <v>4367.898</v>
      </c>
      <c r="V15" s="13">
        <f>V12*V14</f>
        <v>4755.123</v>
      </c>
      <c r="W15" s="14"/>
      <c r="X15" s="14"/>
      <c r="Y15" s="14"/>
      <c r="Z15" s="14"/>
      <c r="AA15" s="14"/>
      <c r="AB15" s="14"/>
      <c r="AC15" s="14"/>
      <c r="AD15" s="14"/>
    </row>
    <row r="16" spans="1:30" ht="15.75">
      <c r="A16" s="2"/>
      <c r="B16" s="5" t="s">
        <v>2</v>
      </c>
      <c r="C16" s="5"/>
      <c r="D16" s="3"/>
      <c r="E16" s="3"/>
      <c r="F16" s="3"/>
      <c r="G16" s="3"/>
      <c r="H16" s="3"/>
      <c r="I16" s="3"/>
      <c r="J16" s="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4"/>
      <c r="X16" s="14"/>
      <c r="Y16" s="14"/>
      <c r="Z16" s="14"/>
      <c r="AA16" s="14"/>
      <c r="AB16" s="14"/>
      <c r="AC16" s="14"/>
      <c r="AD16" s="14"/>
    </row>
    <row r="17" spans="1:30" ht="15.75">
      <c r="A17" s="6" t="s">
        <v>25</v>
      </c>
      <c r="B17" s="3"/>
      <c r="C17" s="3"/>
      <c r="D17" s="3"/>
      <c r="E17" s="3"/>
      <c r="F17" s="3"/>
      <c r="G17" s="3"/>
      <c r="H17" s="3"/>
      <c r="I17" s="3"/>
      <c r="J17" s="4"/>
      <c r="K17" s="13">
        <f>K12*4.13</f>
        <v>2132.319</v>
      </c>
      <c r="L17" s="13">
        <f aca="true" t="shared" si="4" ref="L17:M20">K17</f>
        <v>2132.319</v>
      </c>
      <c r="M17" s="13">
        <f t="shared" si="4"/>
        <v>2132.319</v>
      </c>
      <c r="N17" s="13">
        <f aca="true" t="shared" si="5" ref="N17:S17">M17</f>
        <v>2132.319</v>
      </c>
      <c r="O17" s="13">
        <f>O12*4.34</f>
        <v>2240.7419999999997</v>
      </c>
      <c r="P17" s="13">
        <f t="shared" si="5"/>
        <v>2240.7419999999997</v>
      </c>
      <c r="Q17" s="13">
        <f t="shared" si="5"/>
        <v>2240.7419999999997</v>
      </c>
      <c r="R17" s="13">
        <f t="shared" si="5"/>
        <v>2240.7419999999997</v>
      </c>
      <c r="S17" s="13">
        <f t="shared" si="5"/>
        <v>2240.7419999999997</v>
      </c>
      <c r="T17" s="13">
        <f aca="true" t="shared" si="6" ref="T17:T22">S17</f>
        <v>2240.7419999999997</v>
      </c>
      <c r="U17" s="13">
        <f>T17</f>
        <v>2240.7419999999997</v>
      </c>
      <c r="V17" s="13">
        <v>2292</v>
      </c>
      <c r="W17" s="14"/>
      <c r="X17" s="14"/>
      <c r="Y17" s="14"/>
      <c r="Z17" s="14"/>
      <c r="AA17" s="14"/>
      <c r="AB17" s="14"/>
      <c r="AC17" s="14"/>
      <c r="AD17" s="14"/>
    </row>
    <row r="18" spans="1:30" ht="15.75">
      <c r="A18" s="6" t="s">
        <v>11</v>
      </c>
      <c r="B18" s="3"/>
      <c r="C18" s="3"/>
      <c r="D18" s="3"/>
      <c r="E18" s="3"/>
      <c r="F18" s="3"/>
      <c r="G18" s="3"/>
      <c r="H18" s="3"/>
      <c r="I18" s="3"/>
      <c r="J18" s="4"/>
      <c r="K18" s="13">
        <f>Q18</f>
        <v>361.40999999999997</v>
      </c>
      <c r="L18" s="13">
        <f t="shared" si="4"/>
        <v>361.40999999999997</v>
      </c>
      <c r="M18" s="13">
        <f t="shared" si="4"/>
        <v>361.40999999999997</v>
      </c>
      <c r="N18" s="13">
        <f>M18</f>
        <v>361.40999999999997</v>
      </c>
      <c r="O18" s="13">
        <f>O12*0.7</f>
        <v>361.40999999999997</v>
      </c>
      <c r="P18" s="13">
        <f aca="true" t="shared" si="7" ref="P18:Q20">O18</f>
        <v>361.40999999999997</v>
      </c>
      <c r="Q18" s="13">
        <f t="shared" si="7"/>
        <v>361.40999999999997</v>
      </c>
      <c r="R18" s="13">
        <f aca="true" t="shared" si="8" ref="R18:S20">Q18</f>
        <v>361.40999999999997</v>
      </c>
      <c r="S18" s="13">
        <f t="shared" si="8"/>
        <v>361.40999999999997</v>
      </c>
      <c r="T18" s="13">
        <f t="shared" si="6"/>
        <v>361.40999999999997</v>
      </c>
      <c r="U18" s="13">
        <f>T18</f>
        <v>361.40999999999997</v>
      </c>
      <c r="V18" s="13">
        <v>372</v>
      </c>
      <c r="W18" s="14"/>
      <c r="X18" s="14"/>
      <c r="Y18" s="14"/>
      <c r="Z18" s="14"/>
      <c r="AA18" s="14"/>
      <c r="AB18" s="14"/>
      <c r="AC18" s="14"/>
      <c r="AD18" s="14"/>
    </row>
    <row r="19" spans="1:30" ht="15.75">
      <c r="A19" s="6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3">
        <f>K12*1.54</f>
        <v>795.102</v>
      </c>
      <c r="L19" s="13">
        <f t="shared" si="4"/>
        <v>795.102</v>
      </c>
      <c r="M19" s="13">
        <f t="shared" si="4"/>
        <v>795.102</v>
      </c>
      <c r="N19" s="13">
        <f>M19</f>
        <v>795.102</v>
      </c>
      <c r="O19" s="13">
        <f>N19</f>
        <v>795.102</v>
      </c>
      <c r="P19" s="13">
        <f t="shared" si="7"/>
        <v>795.102</v>
      </c>
      <c r="Q19" s="13">
        <f t="shared" si="7"/>
        <v>795.102</v>
      </c>
      <c r="R19" s="13">
        <f t="shared" si="8"/>
        <v>795.102</v>
      </c>
      <c r="S19" s="13">
        <f t="shared" si="8"/>
        <v>795.102</v>
      </c>
      <c r="T19" s="13">
        <f t="shared" si="6"/>
        <v>795.102</v>
      </c>
      <c r="U19" s="13">
        <v>0</v>
      </c>
      <c r="V19" s="13">
        <f>U19</f>
        <v>0</v>
      </c>
      <c r="W19" s="14"/>
      <c r="X19" s="14"/>
      <c r="Y19" s="14"/>
      <c r="Z19" s="14"/>
      <c r="AA19" s="14"/>
      <c r="AB19" s="14"/>
      <c r="AC19" s="14"/>
      <c r="AD19" s="14"/>
    </row>
    <row r="20" spans="1:30" ht="15.75">
      <c r="A20" s="6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>
        <v>516</v>
      </c>
      <c r="L20" s="13">
        <f t="shared" si="4"/>
        <v>516</v>
      </c>
      <c r="M20" s="13">
        <f t="shared" si="4"/>
        <v>516</v>
      </c>
      <c r="N20" s="13">
        <f>M20</f>
        <v>516</v>
      </c>
      <c r="O20" s="13">
        <f>N20</f>
        <v>516</v>
      </c>
      <c r="P20" s="13">
        <f t="shared" si="7"/>
        <v>516</v>
      </c>
      <c r="Q20" s="13">
        <f t="shared" si="7"/>
        <v>516</v>
      </c>
      <c r="R20" s="13">
        <f t="shared" si="8"/>
        <v>516</v>
      </c>
      <c r="S20" s="13">
        <f t="shared" si="8"/>
        <v>516</v>
      </c>
      <c r="T20" s="13">
        <f t="shared" si="6"/>
        <v>516</v>
      </c>
      <c r="U20" s="13">
        <f>T20</f>
        <v>516</v>
      </c>
      <c r="V20" s="13">
        <f>U20</f>
        <v>516</v>
      </c>
      <c r="W20" s="14"/>
      <c r="X20" s="14"/>
      <c r="Y20" s="14"/>
      <c r="Z20" s="14"/>
      <c r="AA20" s="14"/>
      <c r="AB20" s="14"/>
      <c r="AC20" s="14"/>
      <c r="AD20" s="14"/>
    </row>
    <row r="21" spans="1:22" ht="15.75">
      <c r="A21" s="6" t="s">
        <v>24</v>
      </c>
      <c r="B21" s="3"/>
      <c r="C21" s="3"/>
      <c r="D21" s="3"/>
      <c r="E21" s="3"/>
      <c r="F21" s="3"/>
      <c r="G21" s="3"/>
      <c r="H21" s="3"/>
      <c r="I21" s="3"/>
      <c r="J21" s="4"/>
      <c r="K21" s="19">
        <v>0</v>
      </c>
      <c r="L21" s="17">
        <v>0</v>
      </c>
      <c r="M21" s="18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f t="shared" si="6"/>
        <v>0</v>
      </c>
      <c r="U21" s="13">
        <f>T21</f>
        <v>0</v>
      </c>
      <c r="V21" s="13">
        <f>U21</f>
        <v>0</v>
      </c>
    </row>
    <row r="22" spans="1:22" ht="15.75">
      <c r="A22" s="6" t="s">
        <v>39</v>
      </c>
      <c r="B22" s="3"/>
      <c r="C22" s="3"/>
      <c r="D22" s="3"/>
      <c r="E22" s="3"/>
      <c r="F22" s="3"/>
      <c r="G22" s="3"/>
      <c r="H22" s="3"/>
      <c r="I22" s="3"/>
      <c r="J22" s="4"/>
      <c r="K22" s="13">
        <f>K12*0.15</f>
        <v>77.445</v>
      </c>
      <c r="L22" s="13">
        <f>L12*0.15</f>
        <v>77.445</v>
      </c>
      <c r="M22" s="13">
        <f>M12*0.15</f>
        <v>77.445</v>
      </c>
      <c r="N22" s="13">
        <f>N12*0.15</f>
        <v>77.445</v>
      </c>
      <c r="O22" s="13">
        <f>O12*0.2</f>
        <v>103.25999999999999</v>
      </c>
      <c r="P22" s="13">
        <f>O22</f>
        <v>103.25999999999999</v>
      </c>
      <c r="Q22" s="13">
        <f>P22</f>
        <v>103.25999999999999</v>
      </c>
      <c r="R22" s="13">
        <f>Q22</f>
        <v>103.25999999999999</v>
      </c>
      <c r="S22" s="13">
        <f>R22</f>
        <v>103.25999999999999</v>
      </c>
      <c r="T22" s="13">
        <f t="shared" si="6"/>
        <v>103.25999999999999</v>
      </c>
      <c r="U22" s="13">
        <f>T22</f>
        <v>103.25999999999999</v>
      </c>
      <c r="V22" s="13">
        <f>U22</f>
        <v>103.25999999999999</v>
      </c>
    </row>
    <row r="23" spans="1:25" ht="15.75">
      <c r="A23" s="6" t="s">
        <v>40</v>
      </c>
      <c r="B23" s="5"/>
      <c r="C23" s="5"/>
      <c r="D23" s="5"/>
      <c r="E23" s="5"/>
      <c r="F23" s="5"/>
      <c r="G23" s="5"/>
      <c r="H23" s="5"/>
      <c r="I23" s="3"/>
      <c r="J23" s="4"/>
      <c r="K23" s="13">
        <f>K28</f>
        <v>2790</v>
      </c>
      <c r="L23" s="13">
        <f>L34</f>
        <v>196.194</v>
      </c>
      <c r="M23" s="13"/>
      <c r="N23" s="13">
        <f>N36</f>
        <v>70</v>
      </c>
      <c r="O23" s="13"/>
      <c r="P23" s="13"/>
      <c r="Q23" s="13"/>
      <c r="R23" s="13"/>
      <c r="S23" s="18"/>
      <c r="T23" s="13"/>
      <c r="U23" s="13"/>
      <c r="V23" s="13">
        <f>V27</f>
        <v>225</v>
      </c>
      <c r="W23" s="14"/>
      <c r="X23" s="14"/>
      <c r="Y23" s="14"/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7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17"/>
      <c r="L26" s="17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34</v>
      </c>
      <c r="B27" s="3"/>
      <c r="C27" s="3"/>
      <c r="D27" s="3"/>
      <c r="E27" s="3"/>
      <c r="F27" s="3"/>
      <c r="G27" s="3"/>
      <c r="H27" s="3"/>
      <c r="I27" s="3"/>
      <c r="J27" s="4"/>
      <c r="K27" s="19"/>
      <c r="L27" s="17"/>
      <c r="M27" s="18"/>
      <c r="N27" s="18"/>
      <c r="O27" s="18"/>
      <c r="P27" s="18"/>
      <c r="Q27" s="18"/>
      <c r="R27" s="18"/>
      <c r="S27" s="18"/>
      <c r="T27" s="18"/>
      <c r="U27" s="18"/>
      <c r="V27" s="18">
        <v>225</v>
      </c>
    </row>
    <row r="28" spans="1:22" ht="15">
      <c r="A28" s="7" t="s">
        <v>6</v>
      </c>
      <c r="B28" s="8"/>
      <c r="C28" s="8"/>
      <c r="D28" s="8"/>
      <c r="E28" s="8"/>
      <c r="F28" s="8"/>
      <c r="G28" s="8"/>
      <c r="H28" s="8"/>
      <c r="I28" s="8"/>
      <c r="J28" s="9"/>
      <c r="K28" s="19">
        <v>2790</v>
      </c>
      <c r="L28" s="17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7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7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30</v>
      </c>
      <c r="B30" s="3"/>
      <c r="C30" s="3"/>
      <c r="D30" s="3"/>
      <c r="E30" s="3"/>
      <c r="F30" s="3"/>
      <c r="G30" s="3"/>
      <c r="H30" s="3"/>
      <c r="I30" s="3"/>
      <c r="J30" s="4"/>
      <c r="K30" s="19"/>
      <c r="L30" s="17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7" t="s">
        <v>8</v>
      </c>
      <c r="B31" s="8"/>
      <c r="C31" s="8"/>
      <c r="D31" s="8"/>
      <c r="E31" s="8"/>
      <c r="F31" s="8"/>
      <c r="G31" s="8"/>
      <c r="H31" s="8"/>
      <c r="I31" s="8"/>
      <c r="J31" s="9"/>
      <c r="K31" s="19"/>
      <c r="L31" s="17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7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7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42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7">
        <f>L12*0.38</f>
        <v>196.194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37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17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7"/>
      <c r="L36" s="17"/>
      <c r="M36" s="18"/>
      <c r="N36" s="18">
        <v>70</v>
      </c>
      <c r="O36" s="18"/>
      <c r="P36" s="18"/>
      <c r="Q36" s="18"/>
      <c r="R36" s="18"/>
      <c r="S36" s="18"/>
      <c r="T36" s="18"/>
      <c r="U36" s="18"/>
      <c r="V36" s="18"/>
    </row>
    <row r="37" spans="1:23" ht="15">
      <c r="A37" s="7" t="s">
        <v>9</v>
      </c>
      <c r="B37" s="8"/>
      <c r="C37" s="8"/>
      <c r="D37" s="8"/>
      <c r="E37" s="8"/>
      <c r="F37" s="8"/>
      <c r="G37" s="8"/>
      <c r="H37" s="8"/>
      <c r="I37" s="8"/>
      <c r="J37" s="9"/>
      <c r="K37" s="13">
        <f>K17+K18+K19+K20+K21+K22+K23</f>
        <v>6672.276</v>
      </c>
      <c r="L37" s="13">
        <f>L17+L18+L19+L20+L22+L23</f>
        <v>4078.47</v>
      </c>
      <c r="M37" s="13">
        <f>M17+M18+M19+M20+M22</f>
        <v>3882.276</v>
      </c>
      <c r="N37" s="13">
        <f>M37+N23</f>
        <v>3952.276</v>
      </c>
      <c r="O37" s="13">
        <f>O17+O18+O19+O20+O22</f>
        <v>4016.513999999999</v>
      </c>
      <c r="P37" s="13">
        <f>O37</f>
        <v>4016.513999999999</v>
      </c>
      <c r="Q37" s="13">
        <f>P37</f>
        <v>4016.513999999999</v>
      </c>
      <c r="R37" s="13">
        <f>Q37</f>
        <v>4016.513999999999</v>
      </c>
      <c r="S37" s="13">
        <f>R37</f>
        <v>4016.513999999999</v>
      </c>
      <c r="T37" s="13">
        <v>4017</v>
      </c>
      <c r="U37" s="13">
        <f>U17+U18+U20+U22</f>
        <v>3221.4119999999994</v>
      </c>
      <c r="V37" s="13">
        <f>V17+V18+V20+V22+V23</f>
        <v>3508.26</v>
      </c>
      <c r="W37" s="14"/>
    </row>
    <row r="39" spans="21:22" ht="12.75">
      <c r="U39" s="20"/>
      <c r="V39" s="16">
        <f>V11+V15-V37</f>
        <v>6293.481000000005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2013-02-08T19:01:32Z</cp:lastPrinted>
  <dcterms:created xsi:type="dcterms:W3CDTF">2012-04-11T04:13:08Z</dcterms:created>
  <dcterms:modified xsi:type="dcterms:W3CDTF">2020-01-14T12:18:17Z</dcterms:modified>
  <cp:category/>
  <cp:version/>
  <cp:contentType/>
  <cp:contentStatus/>
</cp:coreProperties>
</file>