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<sst xmlns="http://schemas.openxmlformats.org/spreadsheetml/2006/main" count="48" uniqueCount="45">
  <si>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</si>
  <si>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</si>
  <si>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</si>
  <si>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</si>
  <si>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</si>
  <si>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</si>
  <si>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</si>
  <si>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</si>
  <si>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</si>
  <si>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</si>
  <si>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</si>
  <si>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</si>
  <si>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</si>
  <si>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</si>
  <si>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</si>
  <si>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</si>
  <si>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</si>
  <si>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</si>
  <si>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</si>
  <si>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</si>
  <si>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</si>
  <si>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</si>
  <si>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</si>
  <si>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</si>
  <si>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</si>
  <si>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</si>
  <si>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</si>
  <si>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</si>
  <si>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</si>
  <si>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</si>
  <si>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</si>
  <si>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</si>
  <si>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</si>
  <si>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</si>
  <si>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</si>
  <si>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</si>
  <si>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</si>
  <si>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</si>
  <si>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</si>
  <si>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4  ул. Освобождения  </t>
  </si>
  <si>
    <r>
      <t xml:space="preserve">6. </t>
    </r>
    <r>
      <rPr>
        <sz val="12"/>
        <rFont val="Arial Cyr"/>
        <family val="0"/>
      </rPr>
      <t>Аварийная служба</t>
    </r>
  </si>
  <si>
    <r>
      <t xml:space="preserve">7. </t>
    </r>
    <r>
      <rPr>
        <sz val="12"/>
        <rFont val="Arial Cyr"/>
        <family val="0"/>
      </rPr>
      <t>Диагностика газовых сетей</t>
    </r>
  </si>
  <si>
    <t>2019 год</t>
  </si>
  <si>
    <t>л. Ремонт крыши (снег)</t>
  </si>
  <si>
    <t>к. Прочие работы  (реестр)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</si>
</sst>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F2">
      <selection activeCell="V23" sqref="V23"/>
    </sheetView>
  </sheetViews>
  <sheetFormatPr defaultColWidth="9.00390625" defaultRowHeight="12.75"/>
  <cols>
    <col min="10" max="10" width="8.00390625" style="0" customWidth="1"/>
    <col min="22" max="22" width="9.37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ht="12.75">
      <c r="AH3" s="17" t="s">
        <v>17</v>
      </c>
    </row>
    <row r="4" ht="12.75">
      <c r="E4" s="16" t="s">
        <v>42</v>
      </c>
    </row>
    <row r="5" ht="12.75">
      <c r="AH5" s="15"/>
    </row>
    <row r="7" spans="11:22" ht="12.75">
      <c r="K7" t="s">
        <v>27</v>
      </c>
      <c r="L7" t="s">
        <v>28</v>
      </c>
      <c r="M7" t="s">
        <v>29</v>
      </c>
      <c r="N7" t="s">
        <v>20</v>
      </c>
      <c r="O7" t="s">
        <v>19</v>
      </c>
      <c r="P7" t="s">
        <v>18</v>
      </c>
      <c r="Q7" t="s">
        <v>12</v>
      </c>
      <c r="R7" t="s">
        <v>13</v>
      </c>
      <c r="S7" t="s">
        <v>14</v>
      </c>
      <c r="T7" t="s">
        <v>30</v>
      </c>
      <c r="U7" t="s">
        <v>15</v>
      </c>
      <c r="V7" t="s">
        <v>16</v>
      </c>
    </row>
    <row r="8" spans="1:22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1"/>
      <c r="L8" s="5"/>
      <c r="M8" s="11"/>
      <c r="N8" s="11"/>
      <c r="O8" s="11"/>
      <c r="P8" s="11"/>
      <c r="Q8" s="11"/>
      <c r="R8" s="11"/>
      <c r="S8" s="11"/>
      <c r="T8" s="14"/>
      <c r="U8" s="14"/>
      <c r="V8" s="14"/>
    </row>
    <row r="9" spans="1:22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4">
        <v>62446</v>
      </c>
      <c r="L9" s="14">
        <f aca="true" t="shared" si="0" ref="L9:Q9">K9+K13-K36</f>
        <v>67394.08000000002</v>
      </c>
      <c r="M9" s="14">
        <f t="shared" si="0"/>
        <v>66881.16000000003</v>
      </c>
      <c r="N9" s="14">
        <f t="shared" si="0"/>
        <v>74363.58000000005</v>
      </c>
      <c r="O9" s="14">
        <f t="shared" si="0"/>
        <v>77412.00000000006</v>
      </c>
      <c r="P9" s="14">
        <f t="shared" si="0"/>
        <v>81595.17000000007</v>
      </c>
      <c r="Q9" s="14">
        <f t="shared" si="0"/>
        <v>90439.93000000008</v>
      </c>
      <c r="R9" s="14">
        <f>Q9+Q13-Q36</f>
        <v>89344.69000000009</v>
      </c>
      <c r="S9" s="14">
        <f>R9+R13-R36</f>
        <v>97327.4500000001</v>
      </c>
      <c r="T9" s="14">
        <f>S9+S13-S36</f>
        <v>99442.21000000011</v>
      </c>
      <c r="U9" s="14">
        <f>T9+T13-T36</f>
        <v>109899.97000000012</v>
      </c>
      <c r="V9" s="14">
        <f>U9+U13-U36</f>
        <v>107455.73000000011</v>
      </c>
    </row>
    <row r="10" spans="1:22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4">
        <v>3291</v>
      </c>
      <c r="L10" s="14">
        <f aca="true" t="shared" si="1" ref="L10:M13">K10</f>
        <v>3291</v>
      </c>
      <c r="M10" s="14">
        <f t="shared" si="1"/>
        <v>3291</v>
      </c>
      <c r="N10" s="14">
        <f aca="true" t="shared" si="2" ref="N10:P11">M10</f>
        <v>3291</v>
      </c>
      <c r="O10" s="14">
        <f t="shared" si="2"/>
        <v>3291</v>
      </c>
      <c r="P10" s="14">
        <f t="shared" si="2"/>
        <v>3291</v>
      </c>
      <c r="Q10" s="14">
        <f aca="true" t="shared" si="3" ref="Q10:R13">P10</f>
        <v>3291</v>
      </c>
      <c r="R10" s="14">
        <f t="shared" si="3"/>
        <v>3291</v>
      </c>
      <c r="S10" s="14">
        <f aca="true" t="shared" si="4" ref="S10:T13">R10</f>
        <v>3291</v>
      </c>
      <c r="T10" s="14">
        <f t="shared" si="4"/>
        <v>3291</v>
      </c>
      <c r="U10" s="14">
        <f>T10</f>
        <v>3291</v>
      </c>
      <c r="V10" s="14">
        <f>U10</f>
        <v>3291</v>
      </c>
    </row>
    <row r="11" spans="1:22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3">
        <v>60</v>
      </c>
      <c r="L11" s="13">
        <f t="shared" si="1"/>
        <v>60</v>
      </c>
      <c r="M11" s="13">
        <f t="shared" si="1"/>
        <v>60</v>
      </c>
      <c r="N11" s="13">
        <f t="shared" si="2"/>
        <v>60</v>
      </c>
      <c r="O11" s="13">
        <f t="shared" si="2"/>
        <v>60</v>
      </c>
      <c r="P11" s="13">
        <f t="shared" si="2"/>
        <v>60</v>
      </c>
      <c r="Q11" s="13">
        <f t="shared" si="3"/>
        <v>60</v>
      </c>
      <c r="R11" s="13">
        <f t="shared" si="3"/>
        <v>60</v>
      </c>
      <c r="S11" s="13">
        <f t="shared" si="4"/>
        <v>60</v>
      </c>
      <c r="T11" s="13">
        <f t="shared" si="4"/>
        <v>60</v>
      </c>
      <c r="U11" s="13">
        <f>T11</f>
        <v>60</v>
      </c>
      <c r="V11" s="13">
        <f>U11</f>
        <v>60</v>
      </c>
    </row>
    <row r="12" spans="1:22" ht="15">
      <c r="A12" s="2" t="s">
        <v>21</v>
      </c>
      <c r="B12" s="3"/>
      <c r="C12" s="3"/>
      <c r="D12" s="3"/>
      <c r="E12" s="3"/>
      <c r="F12" s="3"/>
      <c r="G12" s="3"/>
      <c r="H12" s="3"/>
      <c r="I12" s="3"/>
      <c r="J12" s="4"/>
      <c r="K12" s="12">
        <f>O12</f>
        <v>11.51</v>
      </c>
      <c r="L12" s="12">
        <f t="shared" si="1"/>
        <v>11.51</v>
      </c>
      <c r="M12" s="12">
        <f t="shared" si="1"/>
        <v>11.51</v>
      </c>
      <c r="N12" s="12">
        <f>M12</f>
        <v>11.51</v>
      </c>
      <c r="O12" s="13">
        <v>11.51</v>
      </c>
      <c r="P12" s="13">
        <f>O12</f>
        <v>11.51</v>
      </c>
      <c r="Q12" s="13">
        <f t="shared" si="3"/>
        <v>11.51</v>
      </c>
      <c r="R12" s="13">
        <f t="shared" si="3"/>
        <v>11.51</v>
      </c>
      <c r="S12" s="13">
        <f t="shared" si="4"/>
        <v>11.51</v>
      </c>
      <c r="T12" s="13">
        <f t="shared" si="4"/>
        <v>11.51</v>
      </c>
      <c r="U12" s="13">
        <v>9.97</v>
      </c>
      <c r="V12" s="13">
        <v>10.58</v>
      </c>
    </row>
    <row r="13" spans="1:22" ht="15">
      <c r="A13" s="2" t="s">
        <v>34</v>
      </c>
      <c r="B13" s="3"/>
      <c r="C13" s="3"/>
      <c r="D13" s="3"/>
      <c r="E13" s="3"/>
      <c r="F13" s="3"/>
      <c r="G13" s="3"/>
      <c r="H13" s="3"/>
      <c r="I13" s="3"/>
      <c r="J13" s="4"/>
      <c r="K13" s="14">
        <f>O13</f>
        <v>37879.409999999996</v>
      </c>
      <c r="L13" s="14">
        <f t="shared" si="1"/>
        <v>37879.409999999996</v>
      </c>
      <c r="M13" s="14">
        <f t="shared" si="1"/>
        <v>37879.409999999996</v>
      </c>
      <c r="N13" s="14">
        <f>M13</f>
        <v>37879.409999999996</v>
      </c>
      <c r="O13" s="14">
        <f>O10*O12</f>
        <v>37879.409999999996</v>
      </c>
      <c r="P13" s="14">
        <f>O13</f>
        <v>37879.409999999996</v>
      </c>
      <c r="Q13" s="14">
        <f t="shared" si="3"/>
        <v>37879.409999999996</v>
      </c>
      <c r="R13" s="14">
        <f t="shared" si="3"/>
        <v>37879.409999999996</v>
      </c>
      <c r="S13" s="14">
        <f t="shared" si="4"/>
        <v>37879.409999999996</v>
      </c>
      <c r="T13" s="14">
        <f t="shared" si="4"/>
        <v>37879.409999999996</v>
      </c>
      <c r="U13" s="14">
        <f>U10*U12</f>
        <v>32811.270000000004</v>
      </c>
      <c r="V13" s="14">
        <f>V10*V12</f>
        <v>34818.78</v>
      </c>
    </row>
    <row r="14" spans="1:22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20"/>
      <c r="L14" s="20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5.75">
      <c r="A15" s="7" t="s">
        <v>26</v>
      </c>
      <c r="B15" s="3"/>
      <c r="C15" s="3"/>
      <c r="D15" s="3"/>
      <c r="E15" s="3"/>
      <c r="F15" s="3"/>
      <c r="G15" s="3"/>
      <c r="H15" s="3"/>
      <c r="I15" s="3"/>
      <c r="J15" s="4"/>
      <c r="K15" s="14">
        <f>K10*4.13</f>
        <v>13591.83</v>
      </c>
      <c r="L15" s="14">
        <f aca="true" t="shared" si="5" ref="L15:M18">K15</f>
        <v>13591.83</v>
      </c>
      <c r="M15" s="14">
        <f t="shared" si="5"/>
        <v>13591.83</v>
      </c>
      <c r="N15" s="14">
        <f aca="true" t="shared" si="6" ref="N15:S15">M15</f>
        <v>13591.83</v>
      </c>
      <c r="O15" s="14">
        <f>O10*4.34</f>
        <v>14282.939999999999</v>
      </c>
      <c r="P15" s="14">
        <f t="shared" si="6"/>
        <v>14282.939999999999</v>
      </c>
      <c r="Q15" s="14">
        <f t="shared" si="6"/>
        <v>14282.939999999999</v>
      </c>
      <c r="R15" s="14">
        <f t="shared" si="6"/>
        <v>14282.939999999999</v>
      </c>
      <c r="S15" s="14">
        <f t="shared" si="6"/>
        <v>14282.939999999999</v>
      </c>
      <c r="T15" s="14">
        <f aca="true" t="shared" si="7" ref="T15:T20">S15</f>
        <v>14282.939999999999</v>
      </c>
      <c r="U15" s="14">
        <f>T15</f>
        <v>14282.939999999999</v>
      </c>
      <c r="V15" s="14">
        <v>14612</v>
      </c>
    </row>
    <row r="16" spans="1:22" ht="15.75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14">
        <f>P16</f>
        <v>2303.7</v>
      </c>
      <c r="L16" s="14">
        <f t="shared" si="5"/>
        <v>2303.7</v>
      </c>
      <c r="M16" s="14">
        <f t="shared" si="5"/>
        <v>2303.7</v>
      </c>
      <c r="N16" s="14">
        <f>M16</f>
        <v>2303.7</v>
      </c>
      <c r="O16" s="14">
        <f>O10*0.7</f>
        <v>2303.7</v>
      </c>
      <c r="P16" s="14">
        <f aca="true" t="shared" si="8" ref="P16:S19">O16</f>
        <v>2303.7</v>
      </c>
      <c r="Q16" s="14">
        <f t="shared" si="8"/>
        <v>2303.7</v>
      </c>
      <c r="R16" s="14">
        <f t="shared" si="8"/>
        <v>2303.7</v>
      </c>
      <c r="S16" s="14">
        <f t="shared" si="8"/>
        <v>2303.7</v>
      </c>
      <c r="T16" s="14">
        <f t="shared" si="7"/>
        <v>2303.7</v>
      </c>
      <c r="U16" s="14">
        <f>T16</f>
        <v>2303.7</v>
      </c>
      <c r="V16" s="14">
        <v>2370</v>
      </c>
    </row>
    <row r="17" spans="1:22" ht="15.75">
      <c r="A17" s="7" t="s">
        <v>22</v>
      </c>
      <c r="B17" s="3"/>
      <c r="C17" s="3"/>
      <c r="D17" s="3"/>
      <c r="E17" s="3"/>
      <c r="F17" s="3"/>
      <c r="G17" s="3"/>
      <c r="H17" s="3"/>
      <c r="I17" s="3"/>
      <c r="J17" s="4"/>
      <c r="K17" s="14">
        <f>K10*1.91</f>
        <v>6285.8099999999995</v>
      </c>
      <c r="L17" s="14">
        <f t="shared" si="5"/>
        <v>6285.8099999999995</v>
      </c>
      <c r="M17" s="14">
        <f t="shared" si="5"/>
        <v>6285.8099999999995</v>
      </c>
      <c r="N17" s="14">
        <f>M17</f>
        <v>6285.8099999999995</v>
      </c>
      <c r="O17" s="14">
        <f>N17</f>
        <v>6285.8099999999995</v>
      </c>
      <c r="P17" s="14">
        <f t="shared" si="8"/>
        <v>6285.8099999999995</v>
      </c>
      <c r="Q17" s="14">
        <f t="shared" si="8"/>
        <v>6285.8099999999995</v>
      </c>
      <c r="R17" s="14">
        <f t="shared" si="8"/>
        <v>6285.8099999999995</v>
      </c>
      <c r="S17" s="14">
        <f t="shared" si="8"/>
        <v>6285.8099999999995</v>
      </c>
      <c r="T17" s="14">
        <f t="shared" si="7"/>
        <v>6285.8099999999995</v>
      </c>
      <c r="U17" s="14">
        <f>U10*0.37</f>
        <v>1217.67</v>
      </c>
      <c r="V17" s="14">
        <v>2534</v>
      </c>
    </row>
    <row r="18" spans="1:22" ht="15.75">
      <c r="A18" s="7" t="s">
        <v>23</v>
      </c>
      <c r="B18" s="3"/>
      <c r="C18" s="3"/>
      <c r="D18" s="3"/>
      <c r="E18" s="3"/>
      <c r="F18" s="3"/>
      <c r="G18" s="3"/>
      <c r="H18" s="3"/>
      <c r="I18" s="3"/>
      <c r="J18" s="4"/>
      <c r="K18" s="14">
        <f>K10</f>
        <v>3291</v>
      </c>
      <c r="L18" s="14">
        <f t="shared" si="5"/>
        <v>3291</v>
      </c>
      <c r="M18" s="14">
        <f t="shared" si="5"/>
        <v>3291</v>
      </c>
      <c r="N18" s="14">
        <f>M18</f>
        <v>3291</v>
      </c>
      <c r="O18" s="14">
        <f>N18</f>
        <v>3291</v>
      </c>
      <c r="P18" s="14">
        <f t="shared" si="8"/>
        <v>3291</v>
      </c>
      <c r="Q18" s="14">
        <f t="shared" si="8"/>
        <v>3291</v>
      </c>
      <c r="R18" s="14">
        <f t="shared" si="8"/>
        <v>3291</v>
      </c>
      <c r="S18" s="14">
        <f t="shared" si="8"/>
        <v>3291</v>
      </c>
      <c r="T18" s="14">
        <f t="shared" si="7"/>
        <v>3291</v>
      </c>
      <c r="U18" s="14">
        <f aca="true" t="shared" si="9" ref="U18:V20">T18</f>
        <v>3291</v>
      </c>
      <c r="V18" s="14">
        <f t="shared" si="9"/>
        <v>3291</v>
      </c>
    </row>
    <row r="19" spans="1:22" ht="15.75">
      <c r="A19" s="7" t="s">
        <v>24</v>
      </c>
      <c r="B19" s="3"/>
      <c r="C19" s="3"/>
      <c r="D19" s="3"/>
      <c r="E19" s="3"/>
      <c r="F19" s="3"/>
      <c r="G19" s="3"/>
      <c r="H19" s="3"/>
      <c r="I19" s="3"/>
      <c r="J19" s="4"/>
      <c r="K19" s="14">
        <f>K10*0.36</f>
        <v>1184.76</v>
      </c>
      <c r="L19" s="14">
        <f>K19</f>
        <v>1184.76</v>
      </c>
      <c r="M19" s="14" t="s">
        <v>17</v>
      </c>
      <c r="N19" s="14" t="s">
        <v>17</v>
      </c>
      <c r="O19" s="14">
        <f>O10*0.49</f>
        <v>1612.59</v>
      </c>
      <c r="P19" s="14">
        <v>1613</v>
      </c>
      <c r="Q19" s="14">
        <f>P19</f>
        <v>1613</v>
      </c>
      <c r="R19" s="14">
        <f t="shared" si="8"/>
        <v>1613</v>
      </c>
      <c r="S19" s="14" t="s">
        <v>17</v>
      </c>
      <c r="T19" s="14" t="str">
        <f t="shared" si="7"/>
        <v> </v>
      </c>
      <c r="U19" s="14" t="str">
        <f t="shared" si="9"/>
        <v> </v>
      </c>
      <c r="V19" s="14" t="str">
        <f t="shared" si="9"/>
        <v> </v>
      </c>
    </row>
    <row r="20" spans="1:22" ht="15.75">
      <c r="A20" s="7" t="s">
        <v>40</v>
      </c>
      <c r="B20" s="3"/>
      <c r="C20" s="3"/>
      <c r="D20" s="3"/>
      <c r="E20" s="3"/>
      <c r="F20" s="3"/>
      <c r="G20" s="3"/>
      <c r="H20" s="3"/>
      <c r="I20" s="3"/>
      <c r="J20" s="4"/>
      <c r="K20" s="14">
        <f>K10*0.15</f>
        <v>493.65</v>
      </c>
      <c r="L20" s="14">
        <f>L10*0.15</f>
        <v>493.65</v>
      </c>
      <c r="M20" s="14">
        <f>M10*0.15</f>
        <v>493.65</v>
      </c>
      <c r="N20" s="14">
        <f>N10*0.15</f>
        <v>493.65</v>
      </c>
      <c r="O20" s="14">
        <f>O10*0.2</f>
        <v>658.2</v>
      </c>
      <c r="P20" s="14">
        <f>O20</f>
        <v>658.2</v>
      </c>
      <c r="Q20" s="14">
        <f>P20</f>
        <v>658.2</v>
      </c>
      <c r="R20" s="14">
        <f>Q20</f>
        <v>658.2</v>
      </c>
      <c r="S20" s="14">
        <f>R20</f>
        <v>658.2</v>
      </c>
      <c r="T20" s="14">
        <f t="shared" si="7"/>
        <v>658.2</v>
      </c>
      <c r="U20" s="14">
        <f t="shared" si="9"/>
        <v>658.2</v>
      </c>
      <c r="V20" s="14">
        <f t="shared" si="9"/>
        <v>658.2</v>
      </c>
    </row>
    <row r="21" spans="1:22" ht="15.75">
      <c r="A21" s="7" t="s">
        <v>41</v>
      </c>
      <c r="B21" s="3"/>
      <c r="C21" s="3"/>
      <c r="D21" s="3"/>
      <c r="E21" s="3"/>
      <c r="F21" s="3"/>
      <c r="G21" s="3"/>
      <c r="H21" s="3"/>
      <c r="I21" s="3"/>
      <c r="J21" s="4"/>
      <c r="K21" s="13">
        <v>3291</v>
      </c>
      <c r="L21" s="14">
        <v>3291</v>
      </c>
      <c r="M21" s="14">
        <v>3291</v>
      </c>
      <c r="N21" s="14">
        <v>3291</v>
      </c>
      <c r="O21" s="14"/>
      <c r="P21" s="14"/>
      <c r="Q21" s="14"/>
      <c r="R21" s="14"/>
      <c r="S21" s="14"/>
      <c r="T21" s="14"/>
      <c r="U21" s="14"/>
      <c r="V21" s="14"/>
    </row>
    <row r="22" spans="1:22" ht="15.75">
      <c r="A22" s="7" t="s">
        <v>25</v>
      </c>
      <c r="B22" s="6"/>
      <c r="C22" s="6"/>
      <c r="D22" s="6"/>
      <c r="E22" s="6"/>
      <c r="F22" s="6"/>
      <c r="G22" s="6"/>
      <c r="H22" s="6"/>
      <c r="I22" s="3"/>
      <c r="J22" s="4"/>
      <c r="K22" s="14">
        <f>K26+K32+K33</f>
        <v>2489.58</v>
      </c>
      <c r="L22" s="14">
        <f>L25+L27+L32+L33</f>
        <v>7950.58</v>
      </c>
      <c r="M22" s="14">
        <f>M32+M35</f>
        <v>1140</v>
      </c>
      <c r="N22" s="14">
        <f>N27+N32</f>
        <v>5574</v>
      </c>
      <c r="O22" s="14">
        <f>O26+O27+O32</f>
        <v>5262</v>
      </c>
      <c r="P22" s="14">
        <v>600</v>
      </c>
      <c r="Q22" s="14">
        <f>Q27+Q32</f>
        <v>10540</v>
      </c>
      <c r="R22" s="14">
        <f>R26+R32</f>
        <v>1462</v>
      </c>
      <c r="S22" s="14">
        <f>S23+S25+S32</f>
        <v>8943</v>
      </c>
      <c r="T22" s="14">
        <f>T32</f>
        <v>600</v>
      </c>
      <c r="U22" s="14">
        <f>U26+U27+U32</f>
        <v>13502</v>
      </c>
      <c r="V22" s="14">
        <f>V26+V27+V32+V33</f>
        <v>11308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0"/>
      <c r="L23" s="18"/>
      <c r="M23" s="19"/>
      <c r="N23" s="19"/>
      <c r="O23" s="19"/>
      <c r="P23" s="19"/>
      <c r="Q23" s="19"/>
      <c r="R23" s="19"/>
      <c r="S23" s="19">
        <v>1663</v>
      </c>
      <c r="T23" s="19"/>
      <c r="U23" s="19"/>
      <c r="V23" s="19"/>
    </row>
    <row r="24" spans="1:24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0"/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19"/>
      <c r="X24" s="21"/>
    </row>
    <row r="25" spans="1:24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8"/>
      <c r="L25" s="18">
        <v>1450</v>
      </c>
      <c r="M25" s="19"/>
      <c r="N25" s="19"/>
      <c r="O25" s="19"/>
      <c r="P25" s="19"/>
      <c r="Q25" s="19"/>
      <c r="R25" s="19"/>
      <c r="S25" s="19">
        <f>5994+686</f>
        <v>6680</v>
      </c>
      <c r="T25" s="19"/>
      <c r="U25" s="19"/>
      <c r="V25" s="19"/>
      <c r="W25" s="15"/>
      <c r="X25" s="21"/>
    </row>
    <row r="26" spans="1:24" ht="15">
      <c r="A26" s="2" t="s">
        <v>35</v>
      </c>
      <c r="B26" s="3"/>
      <c r="C26" s="3"/>
      <c r="D26" s="3"/>
      <c r="E26" s="3"/>
      <c r="F26" s="3"/>
      <c r="G26" s="3"/>
      <c r="H26" s="3"/>
      <c r="I26" s="3"/>
      <c r="J26" s="4"/>
      <c r="K26" s="20">
        <v>639</v>
      </c>
      <c r="L26" s="18"/>
      <c r="M26" s="19"/>
      <c r="N26" s="19"/>
      <c r="O26" s="19">
        <v>686</v>
      </c>
      <c r="P26" s="19"/>
      <c r="Q26" s="19"/>
      <c r="R26" s="19">
        <v>862</v>
      </c>
      <c r="S26" s="19"/>
      <c r="T26" s="19"/>
      <c r="U26" s="19">
        <v>4950</v>
      </c>
      <c r="V26" s="19">
        <v>1408</v>
      </c>
      <c r="X26" s="21"/>
    </row>
    <row r="27" spans="1:24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0"/>
      <c r="L27" s="18">
        <v>4650</v>
      </c>
      <c r="M27" s="19"/>
      <c r="N27" s="19">
        <v>4974</v>
      </c>
      <c r="O27" s="19">
        <v>3976</v>
      </c>
      <c r="P27" s="19"/>
      <c r="Q27" s="19">
        <f>4970*2</f>
        <v>9940</v>
      </c>
      <c r="R27" s="19"/>
      <c r="S27" s="19"/>
      <c r="T27" s="19"/>
      <c r="U27" s="19">
        <f>4970+2982</f>
        <v>7952</v>
      </c>
      <c r="V27" s="19">
        <v>2300</v>
      </c>
      <c r="W27" s="15"/>
      <c r="X27" s="21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0"/>
      <c r="L28" s="18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2" t="s">
        <v>31</v>
      </c>
      <c r="B29" s="3"/>
      <c r="C29" s="3"/>
      <c r="D29" s="3"/>
      <c r="E29" s="3"/>
      <c r="F29" s="3"/>
      <c r="G29" s="3"/>
      <c r="H29" s="3"/>
      <c r="I29" s="3"/>
      <c r="J29" s="4"/>
      <c r="K29" s="20"/>
      <c r="L29" s="18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0"/>
      <c r="L30" s="18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>
      <c r="A31" s="2" t="s">
        <v>36</v>
      </c>
      <c r="B31" s="3"/>
      <c r="C31" s="3"/>
      <c r="D31" s="3"/>
      <c r="E31" s="3"/>
      <c r="F31" s="3"/>
      <c r="G31" s="3"/>
      <c r="H31" s="3"/>
      <c r="I31" s="3"/>
      <c r="J31" s="4"/>
      <c r="K31" s="20"/>
      <c r="L31" s="18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37</v>
      </c>
      <c r="B32" s="3"/>
      <c r="C32" s="3"/>
      <c r="D32" s="3"/>
      <c r="E32" s="3"/>
      <c r="F32" s="3"/>
      <c r="G32" s="3"/>
      <c r="H32" s="3"/>
      <c r="I32" s="3"/>
      <c r="J32" s="4"/>
      <c r="K32" s="20">
        <v>600</v>
      </c>
      <c r="L32" s="18">
        <f aca="true" t="shared" si="10" ref="L32:Q32">K32</f>
        <v>600</v>
      </c>
      <c r="M32" s="19">
        <f t="shared" si="10"/>
        <v>600</v>
      </c>
      <c r="N32" s="19">
        <f t="shared" si="10"/>
        <v>600</v>
      </c>
      <c r="O32" s="19">
        <f t="shared" si="10"/>
        <v>600</v>
      </c>
      <c r="P32" s="19">
        <f t="shared" si="10"/>
        <v>600</v>
      </c>
      <c r="Q32" s="19">
        <f t="shared" si="10"/>
        <v>600</v>
      </c>
      <c r="R32" s="19">
        <f>Q32</f>
        <v>600</v>
      </c>
      <c r="S32" s="19">
        <f>R32</f>
        <v>600</v>
      </c>
      <c r="T32" s="19">
        <f>S32</f>
        <v>600</v>
      </c>
      <c r="U32" s="19">
        <f>T32</f>
        <v>600</v>
      </c>
      <c r="V32" s="19">
        <f>U32</f>
        <v>600</v>
      </c>
    </row>
    <row r="33" spans="1:22" ht="15">
      <c r="A33" s="2" t="s">
        <v>43</v>
      </c>
      <c r="B33" s="3"/>
      <c r="C33" s="3"/>
      <c r="D33" s="3"/>
      <c r="E33" s="3"/>
      <c r="F33" s="3"/>
      <c r="G33" s="3"/>
      <c r="H33" s="3"/>
      <c r="I33" s="3"/>
      <c r="J33" s="4"/>
      <c r="K33" s="18">
        <f>K10*0.38</f>
        <v>1250.58</v>
      </c>
      <c r="L33" s="18">
        <f>K33</f>
        <v>1250.58</v>
      </c>
      <c r="M33" s="19"/>
      <c r="N33" s="19"/>
      <c r="O33" s="19"/>
      <c r="P33" s="19"/>
      <c r="Q33" s="19"/>
      <c r="R33" s="19"/>
      <c r="S33" s="19"/>
      <c r="T33" s="19"/>
      <c r="U33" s="19"/>
      <c r="V33" s="19">
        <v>7000</v>
      </c>
    </row>
    <row r="34" spans="1:22" ht="15">
      <c r="A34" s="2" t="s">
        <v>38</v>
      </c>
      <c r="B34" s="3"/>
      <c r="C34" s="3"/>
      <c r="D34" s="3"/>
      <c r="E34" s="3"/>
      <c r="F34" s="3"/>
      <c r="G34" s="3"/>
      <c r="H34" s="3"/>
      <c r="I34" s="3"/>
      <c r="J34" s="4"/>
      <c r="K34" s="20"/>
      <c r="L34" s="18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">
      <c r="A35" s="2" t="s">
        <v>44</v>
      </c>
      <c r="B35" s="3"/>
      <c r="C35" s="3"/>
      <c r="D35" s="3"/>
      <c r="E35" s="3"/>
      <c r="F35" s="3"/>
      <c r="G35" s="3"/>
      <c r="H35" s="3"/>
      <c r="I35" s="3"/>
      <c r="J35" s="4"/>
      <c r="K35" s="18"/>
      <c r="L35" s="18"/>
      <c r="M35" s="19">
        <v>540</v>
      </c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K15+K16+K17+K18+K19+K20+K21+K22</f>
        <v>32931.329999999994</v>
      </c>
      <c r="L36" s="14">
        <f>L15+L16+L17+L18+L19+L20+L21+L22</f>
        <v>38392.329999999994</v>
      </c>
      <c r="M36" s="14">
        <f>M15+M16+M17+M18+M20+M21+M22</f>
        <v>30396.989999999998</v>
      </c>
      <c r="N36" s="14">
        <f>N15+N16+N17+N18+N20+N21+N22</f>
        <v>34830.99</v>
      </c>
      <c r="O36" s="14">
        <f>O15+O16+O17+O18+O19+O20+O22</f>
        <v>33696.24</v>
      </c>
      <c r="P36" s="14">
        <f>P15+P16+P17+P18+P19+P20+P22</f>
        <v>29034.649999999998</v>
      </c>
      <c r="Q36" s="14">
        <f>Q15+Q16+Q17+Q18+Q19+Q20+Q22</f>
        <v>38974.649999999994</v>
      </c>
      <c r="R36" s="14">
        <f>R15+R16+R17+R18+R19+R20+R22</f>
        <v>29896.649999999998</v>
      </c>
      <c r="S36" s="14">
        <f>S15+S16+S17+S18+S20+S22</f>
        <v>35764.649999999994</v>
      </c>
      <c r="T36" s="14">
        <f>T15+T16+T17+T18+T20+T22</f>
        <v>27421.649999999998</v>
      </c>
      <c r="U36" s="14">
        <f>U15+U16+U17+U18+U20+U22</f>
        <v>35255.509999999995</v>
      </c>
      <c r="V36" s="14">
        <f>V15+V16+V17+V18+V20+V22</f>
        <v>34773.2</v>
      </c>
    </row>
    <row r="38" spans="21:22" ht="12.75">
      <c r="U38" s="22"/>
      <c r="V38" s="17">
        <f>V9+V13-V36</f>
        <v>107501.31000000013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2013-01-27T23:33:43Z</cp:lastPrinted>
  <dcterms:created xsi:type="dcterms:W3CDTF">2012-04-11T04:13:08Z</dcterms:created>
  <dcterms:modified xsi:type="dcterms:W3CDTF">2020-01-23T10:10:31Z</dcterms:modified>
  <cp:category/>
  <cp:version/>
  <cp:contentType/>
  <cp:contentStatus/>
</cp:coreProperties>
</file>