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<sst xmlns="http://schemas.openxmlformats.org/spreadsheetml/2006/main" count="48" uniqueCount="45">
  <si>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</si>
  <si>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</si>
  <si>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</si>
  <si>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</si>
  <si>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</si>
  <si>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</si>
  <si>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</si>
  <si>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</si>
  <si>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</si>
  <si>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</si>
  <si>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</si>
  <si>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</si>
  <si>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</si>
  <si>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</si>
  <si>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</si>
  <si>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</si>
  <si>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</si>
  <si>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</si>
  <si>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</si>
  <si>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</si>
  <si>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</si>
  <si>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</si>
  <si>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</si>
  <si>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</si>
  <si>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</si>
  <si>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</si>
  <si>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</si>
  <si>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</si>
  <si>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</si>
  <si>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</si>
  <si>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</si>
  <si>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</si>
  <si>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</si>
  <si>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</si>
  <si>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</si>
  <si>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</si>
  <si>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</si>
  <si>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</si>
  <si>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  ул. Освобождения  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</si>
  <si>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</si>
  <si>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</si>
  <si>
    <r>
      <t>8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</si>
  <si>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</si>
  <si>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(снег)</t>
  </si>
  <si>
    <t>к. Прочие работы  (реестр)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</si>
</sst>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H2">
      <selection activeCell="V39" sqref="V39"/>
    </sheetView>
  </sheetViews>
  <sheetFormatPr defaultColWidth="9.00390625" defaultRowHeight="12.75"/>
  <cols>
    <col min="10" max="10" width="18.00390625" style="0" customWidth="1"/>
    <col min="22" max="22" width="10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5" t="s">
        <v>42</v>
      </c>
    </row>
    <row r="5" ht="12.75">
      <c r="AH5" s="14"/>
    </row>
    <row r="7" spans="11:22" ht="12.75">
      <c r="K7" t="s">
        <v>26</v>
      </c>
      <c r="L7" t="s">
        <v>27</v>
      </c>
      <c r="M7" t="s">
        <v>28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29</v>
      </c>
      <c r="U7" t="s">
        <v>15</v>
      </c>
      <c r="V7" t="s">
        <v>16</v>
      </c>
    </row>
    <row r="8" spans="1:24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0" t="s">
        <v>17</v>
      </c>
      <c r="L8" s="12"/>
      <c r="M8" s="10"/>
      <c r="N8" s="10"/>
      <c r="O8" s="10"/>
      <c r="P8" s="10"/>
      <c r="Q8" s="10"/>
      <c r="R8" s="10"/>
      <c r="S8" s="10"/>
      <c r="T8" s="13"/>
      <c r="U8" s="13"/>
      <c r="V8" s="13"/>
      <c r="W8" s="15"/>
      <c r="X8" s="15"/>
    </row>
    <row r="9" spans="1:24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3">
        <v>19235</v>
      </c>
      <c r="L9" s="13">
        <f aca="true" t="shared" si="0" ref="L9:Q9">K9+K13-K36</f>
        <v>16399.719999999998</v>
      </c>
      <c r="M9" s="13">
        <f t="shared" si="0"/>
        <v>18854.439999999995</v>
      </c>
      <c r="N9" s="13">
        <f t="shared" si="0"/>
        <v>21596.299999999996</v>
      </c>
      <c r="O9" s="13">
        <f t="shared" si="0"/>
        <v>19534.159999999996</v>
      </c>
      <c r="P9" s="13">
        <f t="shared" si="0"/>
        <v>17776.769999999997</v>
      </c>
      <c r="Q9" s="13">
        <f t="shared" si="0"/>
        <v>20989.379999999997</v>
      </c>
      <c r="R9" s="13">
        <f>Q9+Q13-Q36</f>
        <v>24201.989999999998</v>
      </c>
      <c r="S9" s="13">
        <f>R9+R13-R36</f>
        <v>27414.6</v>
      </c>
      <c r="T9" s="13">
        <f>S9+S13-S36</f>
        <v>31216.68</v>
      </c>
      <c r="U9" s="13">
        <f>T9+T13-T36</f>
        <v>34285.76</v>
      </c>
      <c r="V9" s="13">
        <f>U9+U13-U36</f>
        <v>38087.840000000004</v>
      </c>
      <c r="W9" s="15"/>
      <c r="X9" s="15"/>
    </row>
    <row r="10" spans="1:24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3">
        <v>1203</v>
      </c>
      <c r="L10" s="13">
        <f aca="true" t="shared" si="1" ref="L10:M13">K10</f>
        <v>1203</v>
      </c>
      <c r="M10" s="13">
        <f t="shared" si="1"/>
        <v>1203</v>
      </c>
      <c r="N10" s="13">
        <f aca="true" t="shared" si="2" ref="N10:P11">M10</f>
        <v>1203</v>
      </c>
      <c r="O10" s="13">
        <f t="shared" si="2"/>
        <v>1203</v>
      </c>
      <c r="P10" s="13">
        <f t="shared" si="2"/>
        <v>1203</v>
      </c>
      <c r="Q10" s="13">
        <f aca="true" t="shared" si="3" ref="Q10:R13">P10</f>
        <v>1203</v>
      </c>
      <c r="R10" s="13">
        <f t="shared" si="3"/>
        <v>1203</v>
      </c>
      <c r="S10" s="13">
        <f aca="true" t="shared" si="4" ref="S10:T13">R10</f>
        <v>1203</v>
      </c>
      <c r="T10" s="13">
        <f t="shared" si="4"/>
        <v>1203</v>
      </c>
      <c r="U10" s="13">
        <f>T10</f>
        <v>1203</v>
      </c>
      <c r="V10" s="13">
        <f>U10</f>
        <v>1203</v>
      </c>
      <c r="W10" s="15"/>
      <c r="X10" s="15"/>
    </row>
    <row r="11" spans="1:24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24</v>
      </c>
      <c r="L11" s="12">
        <f t="shared" si="1"/>
        <v>24</v>
      </c>
      <c r="M11" s="12">
        <f t="shared" si="1"/>
        <v>24</v>
      </c>
      <c r="N11" s="12">
        <f t="shared" si="2"/>
        <v>24</v>
      </c>
      <c r="O11" s="12">
        <f t="shared" si="2"/>
        <v>24</v>
      </c>
      <c r="P11" s="12">
        <f t="shared" si="2"/>
        <v>24</v>
      </c>
      <c r="Q11" s="12">
        <f t="shared" si="3"/>
        <v>24</v>
      </c>
      <c r="R11" s="12">
        <f t="shared" si="3"/>
        <v>24</v>
      </c>
      <c r="S11" s="12">
        <f t="shared" si="4"/>
        <v>24</v>
      </c>
      <c r="T11" s="12">
        <f t="shared" si="4"/>
        <v>24</v>
      </c>
      <c r="U11" s="12">
        <f>T11</f>
        <v>24</v>
      </c>
      <c r="V11" s="12">
        <f>U11</f>
        <v>24</v>
      </c>
      <c r="W11" s="15"/>
      <c r="X11" s="15"/>
    </row>
    <row r="12" spans="1:24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1">
        <f>O12</f>
        <v>11.51</v>
      </c>
      <c r="L12" s="11">
        <f t="shared" si="1"/>
        <v>11.51</v>
      </c>
      <c r="M12" s="11">
        <f t="shared" si="1"/>
        <v>11.51</v>
      </c>
      <c r="N12" s="11">
        <f>M12</f>
        <v>11.51</v>
      </c>
      <c r="O12" s="12">
        <v>11.51</v>
      </c>
      <c r="P12" s="12">
        <f>O12</f>
        <v>11.51</v>
      </c>
      <c r="Q12" s="12">
        <f t="shared" si="3"/>
        <v>11.51</v>
      </c>
      <c r="R12" s="12">
        <f t="shared" si="3"/>
        <v>11.51</v>
      </c>
      <c r="S12" s="12">
        <f t="shared" si="4"/>
        <v>11.51</v>
      </c>
      <c r="T12" s="12">
        <f t="shared" si="4"/>
        <v>11.51</v>
      </c>
      <c r="U12" s="12">
        <v>9.97</v>
      </c>
      <c r="V12" s="12">
        <v>10.58</v>
      </c>
      <c r="W12" s="15"/>
      <c r="X12" s="15"/>
    </row>
    <row r="13" spans="1:24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3">
        <f>O13</f>
        <v>13846.529999999999</v>
      </c>
      <c r="L13" s="13">
        <f t="shared" si="1"/>
        <v>13846.529999999999</v>
      </c>
      <c r="M13" s="13">
        <f t="shared" si="1"/>
        <v>13846.529999999999</v>
      </c>
      <c r="N13" s="13">
        <f>M13</f>
        <v>13846.529999999999</v>
      </c>
      <c r="O13" s="13">
        <f>O10*O12</f>
        <v>13846.529999999999</v>
      </c>
      <c r="P13" s="13">
        <f>O13</f>
        <v>13846.529999999999</v>
      </c>
      <c r="Q13" s="13">
        <f t="shared" si="3"/>
        <v>13846.529999999999</v>
      </c>
      <c r="R13" s="13">
        <f t="shared" si="3"/>
        <v>13846.529999999999</v>
      </c>
      <c r="S13" s="13">
        <f t="shared" si="4"/>
        <v>13846.529999999999</v>
      </c>
      <c r="T13" s="13">
        <f t="shared" si="4"/>
        <v>13846.529999999999</v>
      </c>
      <c r="U13" s="13">
        <f>U10*U12</f>
        <v>11993.910000000002</v>
      </c>
      <c r="V13" s="13">
        <f>V10*V12</f>
        <v>12727.74</v>
      </c>
      <c r="W13" s="15"/>
      <c r="X13" s="15"/>
    </row>
    <row r="14" spans="1:24" ht="15.75">
      <c r="A14" s="2"/>
      <c r="B14" s="5" t="s">
        <v>2</v>
      </c>
      <c r="C14" s="5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 t="s">
        <v>17</v>
      </c>
      <c r="R14" s="12"/>
      <c r="S14" s="12"/>
      <c r="T14" s="12" t="s">
        <v>17</v>
      </c>
      <c r="U14" s="12"/>
      <c r="V14" s="12"/>
      <c r="W14" s="15"/>
      <c r="X14" s="15"/>
    </row>
    <row r="15" spans="1:24" ht="15.75">
      <c r="A15" s="6" t="s">
        <v>25</v>
      </c>
      <c r="B15" s="3"/>
      <c r="C15" s="3"/>
      <c r="D15" s="3"/>
      <c r="E15" s="3"/>
      <c r="F15" s="3"/>
      <c r="G15" s="3"/>
      <c r="H15" s="3"/>
      <c r="I15" s="3"/>
      <c r="J15" s="4"/>
      <c r="K15" s="13">
        <f>K10*4.13</f>
        <v>4968.389999999999</v>
      </c>
      <c r="L15" s="13">
        <f aca="true" t="shared" si="5" ref="L15:M18">K15</f>
        <v>4968.389999999999</v>
      </c>
      <c r="M15" s="13">
        <f t="shared" si="5"/>
        <v>4968.389999999999</v>
      </c>
      <c r="N15" s="13">
        <f aca="true" t="shared" si="6" ref="N15:S15">M15</f>
        <v>4968.389999999999</v>
      </c>
      <c r="O15" s="13">
        <f>O10*4.34</f>
        <v>5221.0199999999995</v>
      </c>
      <c r="P15" s="13">
        <f t="shared" si="6"/>
        <v>5221.0199999999995</v>
      </c>
      <c r="Q15" s="13">
        <f t="shared" si="6"/>
        <v>5221.0199999999995</v>
      </c>
      <c r="R15" s="13">
        <f t="shared" si="6"/>
        <v>5221.0199999999995</v>
      </c>
      <c r="S15" s="13">
        <f t="shared" si="6"/>
        <v>5221.0199999999995</v>
      </c>
      <c r="T15" s="13">
        <f aca="true" t="shared" si="7" ref="T15:T20">S15</f>
        <v>5221.0199999999995</v>
      </c>
      <c r="U15" s="13">
        <f>T15</f>
        <v>5221.0199999999995</v>
      </c>
      <c r="V15" s="13">
        <f>5341</f>
        <v>5341</v>
      </c>
      <c r="W15" s="15"/>
      <c r="X15" s="15"/>
    </row>
    <row r="16" spans="1:24" ht="15.75">
      <c r="A16" s="6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3">
        <f>P16</f>
        <v>842.0999999999999</v>
      </c>
      <c r="L16" s="13">
        <f t="shared" si="5"/>
        <v>842.0999999999999</v>
      </c>
      <c r="M16" s="13">
        <f t="shared" si="5"/>
        <v>842.0999999999999</v>
      </c>
      <c r="N16" s="13">
        <f>M16</f>
        <v>842.0999999999999</v>
      </c>
      <c r="O16" s="13">
        <f>O10*0.7</f>
        <v>842.0999999999999</v>
      </c>
      <c r="P16" s="13">
        <f aca="true" t="shared" si="8" ref="P16:S20">O16</f>
        <v>842.0999999999999</v>
      </c>
      <c r="Q16" s="13">
        <f t="shared" si="8"/>
        <v>842.0999999999999</v>
      </c>
      <c r="R16" s="13">
        <f t="shared" si="8"/>
        <v>842.0999999999999</v>
      </c>
      <c r="S16" s="13">
        <f t="shared" si="8"/>
        <v>842.0999999999999</v>
      </c>
      <c r="T16" s="13">
        <f t="shared" si="7"/>
        <v>842.0999999999999</v>
      </c>
      <c r="U16" s="13">
        <f>T16</f>
        <v>842.0999999999999</v>
      </c>
      <c r="V16" s="13">
        <v>866</v>
      </c>
      <c r="W16" s="15"/>
      <c r="X16" s="15"/>
    </row>
    <row r="17" spans="1:24" ht="15.75">
      <c r="A17" s="6" t="s">
        <v>22</v>
      </c>
      <c r="B17" s="3"/>
      <c r="C17" s="3"/>
      <c r="D17" s="3"/>
      <c r="E17" s="3"/>
      <c r="F17" s="3"/>
      <c r="G17" s="3"/>
      <c r="H17" s="3"/>
      <c r="I17" s="3"/>
      <c r="J17" s="4"/>
      <c r="K17" s="13">
        <f>K10*1.91</f>
        <v>2297.73</v>
      </c>
      <c r="L17" s="13">
        <f t="shared" si="5"/>
        <v>2297.73</v>
      </c>
      <c r="M17" s="13">
        <f t="shared" si="5"/>
        <v>2297.73</v>
      </c>
      <c r="N17" s="13">
        <f>M17</f>
        <v>2297.73</v>
      </c>
      <c r="O17" s="13">
        <f>N17</f>
        <v>2297.73</v>
      </c>
      <c r="P17" s="13">
        <f t="shared" si="8"/>
        <v>2297.73</v>
      </c>
      <c r="Q17" s="13">
        <f t="shared" si="8"/>
        <v>2297.73</v>
      </c>
      <c r="R17" s="13">
        <f t="shared" si="8"/>
        <v>2297.73</v>
      </c>
      <c r="S17" s="13">
        <f t="shared" si="8"/>
        <v>2297.73</v>
      </c>
      <c r="T17" s="13">
        <f t="shared" si="7"/>
        <v>2297.73</v>
      </c>
      <c r="U17" s="13">
        <f>U10*0.37</f>
        <v>445.11</v>
      </c>
      <c r="V17" s="13">
        <v>926</v>
      </c>
      <c r="W17" s="15"/>
      <c r="X17" s="15"/>
    </row>
    <row r="18" spans="1:24" ht="15.75">
      <c r="A18" s="6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3">
        <v>1203</v>
      </c>
      <c r="L18" s="13">
        <f t="shared" si="5"/>
        <v>1203</v>
      </c>
      <c r="M18" s="13">
        <f t="shared" si="5"/>
        <v>1203</v>
      </c>
      <c r="N18" s="13">
        <f>M18</f>
        <v>1203</v>
      </c>
      <c r="O18" s="13">
        <f>N18</f>
        <v>1203</v>
      </c>
      <c r="P18" s="13">
        <f t="shared" si="8"/>
        <v>1203</v>
      </c>
      <c r="Q18" s="13">
        <f t="shared" si="8"/>
        <v>1203</v>
      </c>
      <c r="R18" s="13">
        <f t="shared" si="8"/>
        <v>1203</v>
      </c>
      <c r="S18" s="13">
        <f t="shared" si="8"/>
        <v>1203</v>
      </c>
      <c r="T18" s="13">
        <f t="shared" si="7"/>
        <v>1203</v>
      </c>
      <c r="U18" s="13">
        <f aca="true" t="shared" si="9" ref="U18:V20">T18</f>
        <v>1203</v>
      </c>
      <c r="V18" s="13">
        <f t="shared" si="9"/>
        <v>1203</v>
      </c>
      <c r="W18" s="15"/>
      <c r="X18" s="15"/>
    </row>
    <row r="19" spans="1:24" ht="15.75">
      <c r="A19" s="6" t="s">
        <v>24</v>
      </c>
      <c r="B19" s="3"/>
      <c r="C19" s="3"/>
      <c r="D19" s="3"/>
      <c r="E19" s="3"/>
      <c r="F19" s="3"/>
      <c r="G19" s="3"/>
      <c r="H19" s="3"/>
      <c r="I19" s="3"/>
      <c r="J19" s="4"/>
      <c r="K19" s="12">
        <v>0</v>
      </c>
      <c r="L19" s="13">
        <f>K19</f>
        <v>0</v>
      </c>
      <c r="M19" s="13">
        <f>L19</f>
        <v>0</v>
      </c>
      <c r="N19" s="13">
        <f>M19</f>
        <v>0</v>
      </c>
      <c r="O19" s="13">
        <f>O10*0.49</f>
        <v>589.47</v>
      </c>
      <c r="P19" s="13">
        <f t="shared" si="8"/>
        <v>589.47</v>
      </c>
      <c r="Q19" s="13">
        <f>P19</f>
        <v>589.47</v>
      </c>
      <c r="R19" s="13">
        <f t="shared" si="8"/>
        <v>589.47</v>
      </c>
      <c r="S19" s="13" t="s">
        <v>17</v>
      </c>
      <c r="T19" s="13" t="str">
        <f t="shared" si="7"/>
        <v> </v>
      </c>
      <c r="U19" s="13" t="str">
        <f t="shared" si="9"/>
        <v> </v>
      </c>
      <c r="V19" s="13" t="str">
        <f t="shared" si="9"/>
        <v> </v>
      </c>
      <c r="W19" s="15"/>
      <c r="X19" s="15"/>
    </row>
    <row r="20" spans="1:24" ht="15.75">
      <c r="A20" s="6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3">
        <f>K10*0.15</f>
        <v>180.45</v>
      </c>
      <c r="L20" s="13">
        <f>L10*0.15</f>
        <v>180.45</v>
      </c>
      <c r="M20" s="13">
        <f>M10*0.15</f>
        <v>180.45</v>
      </c>
      <c r="N20" s="13">
        <f>N10*0.15</f>
        <v>180.45</v>
      </c>
      <c r="O20" s="13">
        <f>O10*0.2</f>
        <v>240.60000000000002</v>
      </c>
      <c r="P20" s="13">
        <f t="shared" si="8"/>
        <v>240.60000000000002</v>
      </c>
      <c r="Q20" s="13">
        <f t="shared" si="8"/>
        <v>240.60000000000002</v>
      </c>
      <c r="R20" s="13">
        <f t="shared" si="8"/>
        <v>240.60000000000002</v>
      </c>
      <c r="S20" s="13">
        <f t="shared" si="8"/>
        <v>240.60000000000002</v>
      </c>
      <c r="T20" s="13">
        <f t="shared" si="7"/>
        <v>240.60000000000002</v>
      </c>
      <c r="U20" s="13">
        <f t="shared" si="9"/>
        <v>240.60000000000002</v>
      </c>
      <c r="V20" s="13">
        <f t="shared" si="9"/>
        <v>240.60000000000002</v>
      </c>
      <c r="W20" s="15"/>
      <c r="X20" s="15"/>
    </row>
    <row r="21" spans="1:24" ht="15.75">
      <c r="A21" s="6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2">
        <v>1203</v>
      </c>
      <c r="L21" s="13">
        <v>1203</v>
      </c>
      <c r="M21" s="13">
        <v>1203</v>
      </c>
      <c r="N21" s="13">
        <v>1203</v>
      </c>
      <c r="O21" s="13"/>
      <c r="P21" s="13"/>
      <c r="Q21" s="13"/>
      <c r="R21" s="13"/>
      <c r="S21" s="13"/>
      <c r="T21" s="13"/>
      <c r="U21" s="13"/>
      <c r="V21" s="13"/>
      <c r="W21" s="15"/>
      <c r="X21" s="15"/>
    </row>
    <row r="22" spans="1:24" ht="15.75">
      <c r="A22" s="6" t="s">
        <v>41</v>
      </c>
      <c r="B22" s="5"/>
      <c r="C22" s="5"/>
      <c r="D22" s="5"/>
      <c r="E22" s="5"/>
      <c r="F22" s="5"/>
      <c r="G22" s="5"/>
      <c r="H22" s="5"/>
      <c r="I22" s="3"/>
      <c r="J22" s="4"/>
      <c r="K22" s="13">
        <f>K27+K32+K33</f>
        <v>5987.14</v>
      </c>
      <c r="L22" s="13">
        <f>L32+L33</f>
        <v>697.14</v>
      </c>
      <c r="M22" s="13">
        <f>M32+M35</f>
        <v>410</v>
      </c>
      <c r="N22" s="13">
        <f>N27+N32</f>
        <v>5214</v>
      </c>
      <c r="O22" s="13">
        <f>O27+O32</f>
        <v>5210</v>
      </c>
      <c r="P22" s="13">
        <v>240</v>
      </c>
      <c r="Q22" s="13">
        <f>Q32</f>
        <v>240</v>
      </c>
      <c r="R22" s="13">
        <f>Q22</f>
        <v>240</v>
      </c>
      <c r="S22" s="13">
        <f>R22</f>
        <v>240</v>
      </c>
      <c r="T22" s="13">
        <f>T24+T32</f>
        <v>973</v>
      </c>
      <c r="U22" s="13">
        <f>U32</f>
        <v>240</v>
      </c>
      <c r="V22" s="13">
        <f>V32</f>
        <v>240</v>
      </c>
      <c r="W22" s="15"/>
      <c r="X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6"/>
      <c r="M24" s="17"/>
      <c r="N24" s="17"/>
      <c r="O24" s="17"/>
      <c r="P24" s="17"/>
      <c r="Q24" s="17"/>
      <c r="R24" s="17"/>
      <c r="S24" s="17"/>
      <c r="T24" s="17">
        <v>733</v>
      </c>
      <c r="U24" s="17"/>
      <c r="V24" s="17"/>
    </row>
    <row r="25" spans="1:24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4"/>
      <c r="X25" s="19"/>
    </row>
    <row r="26" spans="1:24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4"/>
      <c r="X26" s="19"/>
    </row>
    <row r="27" spans="1:24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8">
        <f>4650+640</f>
        <v>5290</v>
      </c>
      <c r="L27" s="16"/>
      <c r="M27" s="17"/>
      <c r="N27" s="17">
        <v>4974</v>
      </c>
      <c r="O27" s="17">
        <v>4970</v>
      </c>
      <c r="P27" s="17"/>
      <c r="Q27" s="17"/>
      <c r="R27" s="17"/>
      <c r="S27" s="17"/>
      <c r="T27" s="17"/>
      <c r="U27" s="17"/>
      <c r="V27" s="17"/>
      <c r="W27" s="14"/>
      <c r="X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7" t="s">
        <v>8</v>
      </c>
      <c r="B30" s="8"/>
      <c r="C30" s="8"/>
      <c r="D30" s="8"/>
      <c r="E30" s="8"/>
      <c r="F30" s="8"/>
      <c r="G30" s="8"/>
      <c r="H30" s="8"/>
      <c r="I30" s="8"/>
      <c r="J30" s="9"/>
      <c r="K30" s="18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8">
        <v>240</v>
      </c>
      <c r="L32" s="16">
        <f aca="true" t="shared" si="10" ref="L32:Q32">K32</f>
        <v>240</v>
      </c>
      <c r="M32" s="17">
        <f t="shared" si="10"/>
        <v>240</v>
      </c>
      <c r="N32" s="17">
        <f t="shared" si="10"/>
        <v>240</v>
      </c>
      <c r="O32" s="17">
        <f t="shared" si="10"/>
        <v>240</v>
      </c>
      <c r="P32" s="17">
        <f t="shared" si="10"/>
        <v>240</v>
      </c>
      <c r="Q32" s="17">
        <f t="shared" si="10"/>
        <v>240</v>
      </c>
      <c r="R32" s="17">
        <f>Q32</f>
        <v>240</v>
      </c>
      <c r="S32" s="17">
        <f>R32</f>
        <v>240</v>
      </c>
      <c r="T32" s="17">
        <f>S32</f>
        <v>240</v>
      </c>
      <c r="U32" s="17">
        <f>T32</f>
        <v>240</v>
      </c>
      <c r="V32" s="17">
        <f>U32</f>
        <v>240</v>
      </c>
    </row>
    <row r="33" spans="1:22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6">
        <f>K10*0.38</f>
        <v>457.14</v>
      </c>
      <c r="L33" s="16">
        <f>K33</f>
        <v>457.14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6"/>
      <c r="L35" s="16"/>
      <c r="M35" s="17">
        <v>170</v>
      </c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7" t="s">
        <v>9</v>
      </c>
      <c r="B36" s="8"/>
      <c r="C36" s="8"/>
      <c r="D36" s="8"/>
      <c r="E36" s="8"/>
      <c r="F36" s="8"/>
      <c r="G36" s="8"/>
      <c r="H36" s="8"/>
      <c r="I36" s="8"/>
      <c r="J36" s="9"/>
      <c r="K36" s="13">
        <f>K15+K16+K17+K18+K19+K20+K21+K22</f>
        <v>16681.81</v>
      </c>
      <c r="L36" s="13">
        <f>L15+L16+L17+L18+L20+L21+L22</f>
        <v>11391.81</v>
      </c>
      <c r="M36" s="13">
        <f>M15+M16+M17+M18+M20+M21+M22</f>
        <v>11104.67</v>
      </c>
      <c r="N36" s="13">
        <f>N15+N16+N17+N18+N20+N21+N22</f>
        <v>15908.67</v>
      </c>
      <c r="O36" s="13">
        <f>O15+O16+O17+O18+O19+O20+O22</f>
        <v>15603.919999999998</v>
      </c>
      <c r="P36" s="13">
        <f>P15+P16+P17+P18+P19+P20+P22</f>
        <v>10633.919999999998</v>
      </c>
      <c r="Q36" s="13">
        <f>Q15+Q16+Q17+Q18+Q19+Q20+Q22</f>
        <v>10633.919999999998</v>
      </c>
      <c r="R36" s="13">
        <f>Q36</f>
        <v>10633.919999999998</v>
      </c>
      <c r="S36" s="13">
        <f>S15+S16+S17+S18+S20+S22</f>
        <v>10044.449999999999</v>
      </c>
      <c r="T36" s="13">
        <f>T15+T16+T17+T18+T20+T22</f>
        <v>10777.449999999999</v>
      </c>
      <c r="U36" s="13">
        <f>U15+U16+U17+U18+U20+U22</f>
        <v>8191.829999999999</v>
      </c>
      <c r="V36" s="13">
        <f>V15+V16+V17+V18+V20+V22</f>
        <v>8816.6</v>
      </c>
    </row>
    <row r="38" spans="21:22" ht="12.75">
      <c r="U38" s="20"/>
      <c r="V38" s="21">
        <f>V9+V13-V36</f>
        <v>41998.98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2013-01-27T23:44:38Z</cp:lastPrinted>
  <dcterms:created xsi:type="dcterms:W3CDTF">2012-04-11T04:13:08Z</dcterms:created>
  <dcterms:modified xsi:type="dcterms:W3CDTF">2020-01-14T12:13:46Z</dcterms:modified>
  <cp:category/>
  <cp:version/>
  <cp:contentType/>
  <cp:contentStatus/>
</cp:coreProperties>
</file>