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<sst xmlns="http://schemas.openxmlformats.org/spreadsheetml/2006/main" count="51" uniqueCount="45">
  <si>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</si>
  <si>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</si>
  <si>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</si>
  <si>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</si>
  <si>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</si>
  <si>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</si>
  <si>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</si>
  <si>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</si>
  <si>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</si>
  <si>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</si>
  <si>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</si>
  <si>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</si>
  <si>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</si>
  <si>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</si>
  <si>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</si>
  <si>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</si>
  <si>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</si>
  <si>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</si>
  <si>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</si>
  <si>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</si>
  <si>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</si>
  <si>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</si>
  <si>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</si>
  <si>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</si>
  <si>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</si>
  <si>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</si>
  <si>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</si>
  <si>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</si>
  <si>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</si>
  <si>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</si>
  <si>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</si>
  <si>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</si>
  <si>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</si>
  <si>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</si>
  <si>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</si>
  <si>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</si>
  <si>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</si>
  <si>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</si>
  <si>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1  ул. Освобождения   </t>
  </si>
  <si>
    <r>
      <t xml:space="preserve">6. </t>
    </r>
    <r>
      <rPr>
        <sz val="12"/>
        <rFont val="Arial Cyr"/>
        <family val="0"/>
      </rPr>
      <t>Аварийная служба</t>
    </r>
  </si>
  <si>
    <r>
      <t xml:space="preserve">7. </t>
    </r>
    <r>
      <rPr>
        <sz val="12"/>
        <rFont val="Arial Cyr"/>
        <family val="0"/>
      </rPr>
      <t>Диагностика газовых сетей</t>
    </r>
  </si>
  <si>
    <r>
      <t>8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</si>
  <si>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</si>
  <si>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л. Ремонт крыши (снег)</t>
  </si>
  <si>
    <t>к. Прочие работы  (реестр)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</si>
</sst>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172" fontId="3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6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0" fontId="0" fillId="0" borderId="16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E3">
      <selection activeCell="V41" sqref="V41"/>
    </sheetView>
  </sheetViews>
  <sheetFormatPr defaultColWidth="9.00390625" defaultRowHeight="12.75"/>
  <cols>
    <col min="10" max="10" width="8.125" style="0" customWidth="1"/>
    <col min="22" max="22" width="10.003906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ht="12.75">
      <c r="AH5" s="14" t="s">
        <v>17</v>
      </c>
    </row>
    <row r="6" spans="5:34" ht="12.75">
      <c r="E6" s="15" t="s">
        <v>42</v>
      </c>
      <c r="AH6" s="16" t="s">
        <v>17</v>
      </c>
    </row>
    <row r="8" ht="12.75">
      <c r="AH8" s="14"/>
    </row>
    <row r="9" spans="11:22" ht="12.75">
      <c r="K9" t="s">
        <v>26</v>
      </c>
      <c r="L9" t="s">
        <v>27</v>
      </c>
      <c r="M9" t="s">
        <v>28</v>
      </c>
      <c r="N9" t="s">
        <v>20</v>
      </c>
      <c r="O9" t="s">
        <v>19</v>
      </c>
      <c r="P9" t="s">
        <v>18</v>
      </c>
      <c r="Q9" t="s">
        <v>12</v>
      </c>
      <c r="R9" t="s">
        <v>13</v>
      </c>
      <c r="S9" t="s">
        <v>14</v>
      </c>
      <c r="T9" t="s">
        <v>29</v>
      </c>
      <c r="U9" t="s">
        <v>15</v>
      </c>
      <c r="V9" t="s">
        <v>16</v>
      </c>
    </row>
    <row r="10" spans="1:22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3">
        <v>-16005</v>
      </c>
      <c r="L10" s="13">
        <f>K10+K15-K38</f>
        <v>-13479.448</v>
      </c>
      <c r="M10" s="13">
        <f>L10+L15-L38</f>
        <v>-10953.896</v>
      </c>
      <c r="N10" s="13">
        <f>M10+M15-M38</f>
        <v>-8779.12</v>
      </c>
      <c r="O10" s="13">
        <f>N10+N15-N38</f>
        <v>-6470.344000000001</v>
      </c>
      <c r="P10" s="13">
        <f>O10+O15-O38</f>
        <v>-3166.6679999999997</v>
      </c>
      <c r="Q10" s="10"/>
      <c r="R10" s="10"/>
      <c r="S10" s="10"/>
      <c r="T10" s="13"/>
      <c r="U10" s="13"/>
      <c r="V10" s="13" t="s">
        <v>17</v>
      </c>
    </row>
    <row r="11" spans="1:29" ht="15">
      <c r="A11" s="2" t="s">
        <v>32</v>
      </c>
      <c r="B11" s="3"/>
      <c r="C11" s="3"/>
      <c r="D11" s="3"/>
      <c r="E11" s="3"/>
      <c r="F11" s="3"/>
      <c r="G11" s="3"/>
      <c r="H11" s="3"/>
      <c r="I11" s="3"/>
      <c r="J11" s="4"/>
      <c r="K11" s="13"/>
      <c r="L11" s="13"/>
      <c r="M11" s="13"/>
      <c r="N11" s="13"/>
      <c r="O11" s="13"/>
      <c r="P11" s="13"/>
      <c r="Q11" s="13">
        <f>P10+P15-P38</f>
        <v>137.00800000000163</v>
      </c>
      <c r="R11" s="13">
        <f>Q11+Q15-Q38</f>
        <v>3440.7360000000026</v>
      </c>
      <c r="S11" s="13">
        <f>R11+R15-R38</f>
        <v>5217.464000000002</v>
      </c>
      <c r="T11" s="13">
        <f>S11+S15-S38</f>
        <v>8440.192000000005</v>
      </c>
      <c r="U11" s="13">
        <f>T11+T15-T38</f>
        <v>12348.920000000007</v>
      </c>
      <c r="V11" s="13">
        <f>U11+U15-U38</f>
        <v>16294.692000000006</v>
      </c>
      <c r="W11" s="15"/>
      <c r="X11" s="15"/>
      <c r="Y11" s="15"/>
      <c r="Z11" s="15"/>
      <c r="AA11" s="15"/>
      <c r="AB11" s="15"/>
      <c r="AC11" s="15"/>
    </row>
    <row r="12" spans="1:29" ht="15">
      <c r="A12" s="2" t="s">
        <v>0</v>
      </c>
      <c r="B12" s="3"/>
      <c r="C12" s="3"/>
      <c r="D12" s="3"/>
      <c r="E12" s="3"/>
      <c r="F12" s="3"/>
      <c r="G12" s="3"/>
      <c r="H12" s="3"/>
      <c r="I12" s="3"/>
      <c r="J12" s="4"/>
      <c r="K12" s="10">
        <v>1234.8</v>
      </c>
      <c r="L12" s="10">
        <f aca="true" t="shared" si="0" ref="L12:M15">K12</f>
        <v>1234.8</v>
      </c>
      <c r="M12" s="10">
        <f t="shared" si="0"/>
        <v>1234.8</v>
      </c>
      <c r="N12" s="10">
        <f aca="true" t="shared" si="1" ref="N12:P13">M12</f>
        <v>1234.8</v>
      </c>
      <c r="O12" s="10">
        <f t="shared" si="1"/>
        <v>1234.8</v>
      </c>
      <c r="P12" s="10">
        <f t="shared" si="1"/>
        <v>1234.8</v>
      </c>
      <c r="Q12" s="10">
        <f aca="true" t="shared" si="2" ref="Q12:V12">P12</f>
        <v>1234.8</v>
      </c>
      <c r="R12" s="10">
        <f t="shared" si="2"/>
        <v>1234.8</v>
      </c>
      <c r="S12" s="10">
        <f t="shared" si="2"/>
        <v>1234.8</v>
      </c>
      <c r="T12" s="10">
        <f t="shared" si="2"/>
        <v>1234.8</v>
      </c>
      <c r="U12" s="10">
        <f t="shared" si="2"/>
        <v>1234.8</v>
      </c>
      <c r="V12" s="10">
        <f t="shared" si="2"/>
        <v>1234.8</v>
      </c>
      <c r="W12" s="15"/>
      <c r="X12" s="15"/>
      <c r="Y12" s="15"/>
      <c r="Z12" s="15"/>
      <c r="AA12" s="15"/>
      <c r="AB12" s="15"/>
      <c r="AC12" s="15"/>
    </row>
    <row r="13" spans="1:29" ht="15">
      <c r="A13" s="2" t="s">
        <v>1</v>
      </c>
      <c r="B13" s="3"/>
      <c r="C13" s="3"/>
      <c r="D13" s="3"/>
      <c r="E13" s="3"/>
      <c r="F13" s="3"/>
      <c r="G13" s="3"/>
      <c r="H13" s="3"/>
      <c r="I13" s="3"/>
      <c r="J13" s="4"/>
      <c r="K13" s="12">
        <v>24</v>
      </c>
      <c r="L13" s="12">
        <f t="shared" si="0"/>
        <v>24</v>
      </c>
      <c r="M13" s="12">
        <f t="shared" si="0"/>
        <v>24</v>
      </c>
      <c r="N13" s="12">
        <f t="shared" si="1"/>
        <v>24</v>
      </c>
      <c r="O13" s="12">
        <f t="shared" si="1"/>
        <v>24</v>
      </c>
      <c r="P13" s="12">
        <f t="shared" si="1"/>
        <v>24</v>
      </c>
      <c r="Q13" s="12">
        <f>P13</f>
        <v>24</v>
      </c>
      <c r="R13" s="13">
        <f aca="true" t="shared" si="3" ref="R13:R22">Q13</f>
        <v>24</v>
      </c>
      <c r="S13" s="13">
        <f aca="true" t="shared" si="4" ref="S13:T15">R13</f>
        <v>24</v>
      </c>
      <c r="T13" s="13">
        <f t="shared" si="4"/>
        <v>24</v>
      </c>
      <c r="U13" s="13">
        <f>T13</f>
        <v>24</v>
      </c>
      <c r="V13" s="13">
        <f>U13</f>
        <v>24</v>
      </c>
      <c r="W13" s="15"/>
      <c r="X13" s="15"/>
      <c r="Y13" s="15"/>
      <c r="Z13" s="15"/>
      <c r="AA13" s="15"/>
      <c r="AB13" s="15"/>
      <c r="AC13" s="15"/>
    </row>
    <row r="14" spans="1:29" ht="15">
      <c r="A14" s="2" t="s">
        <v>21</v>
      </c>
      <c r="B14" s="3"/>
      <c r="C14" s="3"/>
      <c r="D14" s="3"/>
      <c r="E14" s="3"/>
      <c r="F14" s="3"/>
      <c r="G14" s="3"/>
      <c r="H14" s="3"/>
      <c r="I14" s="3"/>
      <c r="J14" s="4"/>
      <c r="K14" s="11">
        <f>O14</f>
        <v>11.51</v>
      </c>
      <c r="L14" s="11">
        <f t="shared" si="0"/>
        <v>11.51</v>
      </c>
      <c r="M14" s="11">
        <f t="shared" si="0"/>
        <v>11.51</v>
      </c>
      <c r="N14" s="11">
        <f>M14</f>
        <v>11.51</v>
      </c>
      <c r="O14" s="12">
        <v>11.51</v>
      </c>
      <c r="P14" s="12">
        <f>O14</f>
        <v>11.51</v>
      </c>
      <c r="Q14" s="12">
        <f>P14</f>
        <v>11.51</v>
      </c>
      <c r="R14" s="11">
        <f t="shared" si="3"/>
        <v>11.51</v>
      </c>
      <c r="S14" s="11">
        <f t="shared" si="4"/>
        <v>11.51</v>
      </c>
      <c r="T14" s="11">
        <f t="shared" si="4"/>
        <v>11.51</v>
      </c>
      <c r="U14" s="11">
        <v>10</v>
      </c>
      <c r="V14" s="11">
        <v>10.58</v>
      </c>
      <c r="W14" s="15"/>
      <c r="X14" s="15"/>
      <c r="Y14" s="15"/>
      <c r="Z14" s="15"/>
      <c r="AA14" s="15"/>
      <c r="AB14" s="15"/>
      <c r="AC14" s="15"/>
    </row>
    <row r="15" spans="1:29" ht="15">
      <c r="A15" s="2" t="s">
        <v>33</v>
      </c>
      <c r="B15" s="3"/>
      <c r="C15" s="3"/>
      <c r="D15" s="3"/>
      <c r="E15" s="3"/>
      <c r="F15" s="3"/>
      <c r="G15" s="3"/>
      <c r="H15" s="3"/>
      <c r="I15" s="3"/>
      <c r="J15" s="4"/>
      <c r="K15" s="13">
        <f>P15</f>
        <v>14212.547999999999</v>
      </c>
      <c r="L15" s="13">
        <f t="shared" si="0"/>
        <v>14212.547999999999</v>
      </c>
      <c r="M15" s="13">
        <f t="shared" si="0"/>
        <v>14212.547999999999</v>
      </c>
      <c r="N15" s="13">
        <f>M15</f>
        <v>14212.547999999999</v>
      </c>
      <c r="O15" s="13">
        <f>O12*O14</f>
        <v>14212.547999999999</v>
      </c>
      <c r="P15" s="13">
        <f>O15</f>
        <v>14212.547999999999</v>
      </c>
      <c r="Q15" s="13">
        <f>P15</f>
        <v>14212.547999999999</v>
      </c>
      <c r="R15" s="13">
        <f t="shared" si="3"/>
        <v>14212.547999999999</v>
      </c>
      <c r="S15" s="13">
        <f t="shared" si="4"/>
        <v>14212.547999999999</v>
      </c>
      <c r="T15" s="13">
        <f t="shared" si="4"/>
        <v>14212.547999999999</v>
      </c>
      <c r="U15" s="13">
        <f>U12*U14</f>
        <v>12348</v>
      </c>
      <c r="V15" s="13">
        <f>V12*V14</f>
        <v>13064.184</v>
      </c>
      <c r="W15" s="15"/>
      <c r="X15" s="15"/>
      <c r="Y15" s="15"/>
      <c r="Z15" s="15"/>
      <c r="AA15" s="15"/>
      <c r="AB15" s="15"/>
      <c r="AC15" s="15"/>
    </row>
    <row r="16" spans="1:29" ht="15.75">
      <c r="A16" s="2"/>
      <c r="B16" s="5" t="s">
        <v>2</v>
      </c>
      <c r="C16" s="5"/>
      <c r="D16" s="3"/>
      <c r="E16" s="3"/>
      <c r="F16" s="3"/>
      <c r="G16" s="3"/>
      <c r="H16" s="3"/>
      <c r="I16" s="3"/>
      <c r="J16" s="4"/>
      <c r="K16" s="12"/>
      <c r="L16" s="12"/>
      <c r="M16" s="12" t="s">
        <v>17</v>
      </c>
      <c r="N16" s="12"/>
      <c r="O16" s="12"/>
      <c r="P16" s="12"/>
      <c r="Q16" s="12"/>
      <c r="R16" s="10" t="s">
        <v>17</v>
      </c>
      <c r="S16" s="12"/>
      <c r="T16" s="12"/>
      <c r="U16" s="12"/>
      <c r="V16" s="12"/>
      <c r="W16" s="15"/>
      <c r="X16" s="15"/>
      <c r="Y16" s="15"/>
      <c r="Z16" s="15"/>
      <c r="AA16" s="15"/>
      <c r="AB16" s="15"/>
      <c r="AC16" s="15"/>
    </row>
    <row r="17" spans="1:29" ht="15.75">
      <c r="A17" s="6" t="s">
        <v>25</v>
      </c>
      <c r="B17" s="3"/>
      <c r="C17" s="3"/>
      <c r="D17" s="3"/>
      <c r="E17" s="3"/>
      <c r="F17" s="3"/>
      <c r="G17" s="3"/>
      <c r="H17" s="3"/>
      <c r="I17" s="3"/>
      <c r="J17" s="4"/>
      <c r="K17" s="13">
        <f>K12*4.13</f>
        <v>5099.723999999999</v>
      </c>
      <c r="L17" s="13">
        <f aca="true" t="shared" si="5" ref="L17:M20">K17</f>
        <v>5099.723999999999</v>
      </c>
      <c r="M17" s="13">
        <f t="shared" si="5"/>
        <v>5099.723999999999</v>
      </c>
      <c r="N17" s="13">
        <f>M17</f>
        <v>5099.723999999999</v>
      </c>
      <c r="O17" s="13">
        <f>O12*4.34</f>
        <v>5359.031999999999</v>
      </c>
      <c r="P17" s="13">
        <f>O17</f>
        <v>5359.031999999999</v>
      </c>
      <c r="Q17" s="13">
        <f>P17</f>
        <v>5359.031999999999</v>
      </c>
      <c r="R17" s="13">
        <f t="shared" si="3"/>
        <v>5359.031999999999</v>
      </c>
      <c r="S17" s="13">
        <f aca="true" t="shared" si="6" ref="S17:S22">R17</f>
        <v>5359.031999999999</v>
      </c>
      <c r="T17" s="13">
        <f aca="true" t="shared" si="7" ref="T17:T22">S17</f>
        <v>5359.031999999999</v>
      </c>
      <c r="U17" s="13">
        <f>T17</f>
        <v>5359.031999999999</v>
      </c>
      <c r="V17" s="13">
        <v>5483</v>
      </c>
      <c r="W17" s="15"/>
      <c r="X17" s="15"/>
      <c r="Y17" s="15"/>
      <c r="Z17" s="15"/>
      <c r="AA17" s="15"/>
      <c r="AB17" s="15"/>
      <c r="AC17" s="15"/>
    </row>
    <row r="18" spans="1:29" ht="15.75">
      <c r="A18" s="6" t="s">
        <v>11</v>
      </c>
      <c r="B18" s="3"/>
      <c r="C18" s="3"/>
      <c r="D18" s="3"/>
      <c r="E18" s="3"/>
      <c r="F18" s="3"/>
      <c r="G18" s="3"/>
      <c r="H18" s="3"/>
      <c r="I18" s="3"/>
      <c r="J18" s="4"/>
      <c r="K18" s="13">
        <f>P18</f>
        <v>864.3599999999999</v>
      </c>
      <c r="L18" s="13">
        <f t="shared" si="5"/>
        <v>864.3599999999999</v>
      </c>
      <c r="M18" s="13">
        <f t="shared" si="5"/>
        <v>864.3599999999999</v>
      </c>
      <c r="N18" s="13">
        <f>M18</f>
        <v>864.3599999999999</v>
      </c>
      <c r="O18" s="13">
        <f>O12*0.7</f>
        <v>864.3599999999999</v>
      </c>
      <c r="P18" s="13">
        <f aca="true" t="shared" si="8" ref="P18:Q20">O18</f>
        <v>864.3599999999999</v>
      </c>
      <c r="Q18" s="13">
        <f t="shared" si="8"/>
        <v>864.3599999999999</v>
      </c>
      <c r="R18" s="13">
        <f t="shared" si="3"/>
        <v>864.3599999999999</v>
      </c>
      <c r="S18" s="13">
        <f t="shared" si="6"/>
        <v>864.3599999999999</v>
      </c>
      <c r="T18" s="13">
        <f t="shared" si="7"/>
        <v>864.3599999999999</v>
      </c>
      <c r="U18" s="13">
        <f>T18</f>
        <v>864.3599999999999</v>
      </c>
      <c r="V18" s="13">
        <v>889</v>
      </c>
      <c r="W18" s="15"/>
      <c r="X18" s="15"/>
      <c r="Y18" s="15"/>
      <c r="Z18" s="15"/>
      <c r="AA18" s="15"/>
      <c r="AB18" s="15"/>
      <c r="AC18" s="15"/>
    </row>
    <row r="19" spans="1:29" ht="15.75">
      <c r="A19" s="6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3">
        <f>K12*1.91</f>
        <v>2358.468</v>
      </c>
      <c r="L19" s="13">
        <f t="shared" si="5"/>
        <v>2358.468</v>
      </c>
      <c r="M19" s="13">
        <f t="shared" si="5"/>
        <v>2358.468</v>
      </c>
      <c r="N19" s="13">
        <f>M19</f>
        <v>2358.468</v>
      </c>
      <c r="O19" s="13">
        <f>N19</f>
        <v>2358.468</v>
      </c>
      <c r="P19" s="13">
        <f t="shared" si="8"/>
        <v>2358.468</v>
      </c>
      <c r="Q19" s="13">
        <f t="shared" si="8"/>
        <v>2358.468</v>
      </c>
      <c r="R19" s="13">
        <f t="shared" si="3"/>
        <v>2358.468</v>
      </c>
      <c r="S19" s="13">
        <f t="shared" si="6"/>
        <v>2358.468</v>
      </c>
      <c r="T19" s="13">
        <f t="shared" si="7"/>
        <v>2358.468</v>
      </c>
      <c r="U19" s="13">
        <f>U12*0.37</f>
        <v>456.876</v>
      </c>
      <c r="V19" s="13">
        <v>951</v>
      </c>
      <c r="W19" s="15"/>
      <c r="X19" s="15"/>
      <c r="Y19" s="15"/>
      <c r="Z19" s="15"/>
      <c r="AA19" s="15"/>
      <c r="AB19" s="15"/>
      <c r="AC19" s="15"/>
    </row>
    <row r="20" spans="1:29" ht="15.75">
      <c r="A20" s="6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13">
        <v>1235</v>
      </c>
      <c r="L20" s="13">
        <f t="shared" si="5"/>
        <v>1235</v>
      </c>
      <c r="M20" s="13">
        <f t="shared" si="5"/>
        <v>1235</v>
      </c>
      <c r="N20" s="13">
        <f>M20</f>
        <v>1235</v>
      </c>
      <c r="O20" s="13">
        <f>N20</f>
        <v>1235</v>
      </c>
      <c r="P20" s="13">
        <f t="shared" si="8"/>
        <v>1235</v>
      </c>
      <c r="Q20" s="13">
        <f t="shared" si="8"/>
        <v>1235</v>
      </c>
      <c r="R20" s="13">
        <f t="shared" si="3"/>
        <v>1235</v>
      </c>
      <c r="S20" s="13">
        <f t="shared" si="6"/>
        <v>1235</v>
      </c>
      <c r="T20" s="13">
        <f t="shared" si="7"/>
        <v>1235</v>
      </c>
      <c r="U20" s="13">
        <f aca="true" t="shared" si="9" ref="U20:V22">T20</f>
        <v>1235</v>
      </c>
      <c r="V20" s="13">
        <f t="shared" si="9"/>
        <v>1235</v>
      </c>
      <c r="W20" s="15"/>
      <c r="X20" s="15"/>
      <c r="Y20" s="15"/>
      <c r="Z20" s="15"/>
      <c r="AA20" s="15"/>
      <c r="AB20" s="15"/>
      <c r="AC20" s="15"/>
    </row>
    <row r="21" spans="1:29" ht="15.75">
      <c r="A21" s="6" t="s">
        <v>24</v>
      </c>
      <c r="B21" s="3"/>
      <c r="C21" s="3"/>
      <c r="D21" s="3"/>
      <c r="E21" s="3"/>
      <c r="F21" s="3"/>
      <c r="G21" s="3"/>
      <c r="H21" s="3"/>
      <c r="I21" s="3"/>
      <c r="J21" s="4"/>
      <c r="K21" s="12"/>
      <c r="L21" s="13"/>
      <c r="M21" s="13"/>
      <c r="N21" s="13"/>
      <c r="O21" s="13">
        <f>O12*0.49</f>
        <v>605.052</v>
      </c>
      <c r="P21" s="13">
        <v>605</v>
      </c>
      <c r="Q21" s="13">
        <f>P21</f>
        <v>605</v>
      </c>
      <c r="R21" s="13">
        <f t="shared" si="3"/>
        <v>605</v>
      </c>
      <c r="S21" s="13" t="s">
        <v>17</v>
      </c>
      <c r="T21" s="13" t="str">
        <f t="shared" si="7"/>
        <v> </v>
      </c>
      <c r="U21" s="13" t="str">
        <f t="shared" si="9"/>
        <v> </v>
      </c>
      <c r="V21" s="13" t="str">
        <f t="shared" si="9"/>
        <v> </v>
      </c>
      <c r="W21" s="15"/>
      <c r="X21" s="15"/>
      <c r="Y21" s="15"/>
      <c r="Z21" s="15"/>
      <c r="AA21" s="15"/>
      <c r="AB21" s="15"/>
      <c r="AC21" s="15"/>
    </row>
    <row r="22" spans="1:29" ht="15.75">
      <c r="A22" s="6" t="s">
        <v>39</v>
      </c>
      <c r="B22" s="3"/>
      <c r="C22" s="3"/>
      <c r="D22" s="3"/>
      <c r="E22" s="3"/>
      <c r="F22" s="3"/>
      <c r="G22" s="3"/>
      <c r="H22" s="3"/>
      <c r="I22" s="3"/>
      <c r="J22" s="4"/>
      <c r="K22" s="13">
        <f>K12*0.15</f>
        <v>185.22</v>
      </c>
      <c r="L22" s="13">
        <f>L12*0.15</f>
        <v>185.22</v>
      </c>
      <c r="M22" s="13">
        <f>M12*0.15</f>
        <v>185.22</v>
      </c>
      <c r="N22" s="13">
        <f>N12*0.15</f>
        <v>185.22</v>
      </c>
      <c r="O22" s="13">
        <f>O12*0.2</f>
        <v>246.96</v>
      </c>
      <c r="P22" s="13">
        <f>O22</f>
        <v>246.96</v>
      </c>
      <c r="Q22" s="13">
        <f>P22</f>
        <v>246.96</v>
      </c>
      <c r="R22" s="13">
        <f t="shared" si="3"/>
        <v>246.96</v>
      </c>
      <c r="S22" s="13">
        <f t="shared" si="6"/>
        <v>246.96</v>
      </c>
      <c r="T22" s="13">
        <f t="shared" si="7"/>
        <v>246.96</v>
      </c>
      <c r="U22" s="13">
        <f t="shared" si="9"/>
        <v>246.96</v>
      </c>
      <c r="V22" s="13">
        <f t="shared" si="9"/>
        <v>246.96</v>
      </c>
      <c r="W22" s="15"/>
      <c r="X22" s="15"/>
      <c r="Y22" s="15"/>
      <c r="Z22" s="15"/>
      <c r="AA22" s="15"/>
      <c r="AB22" s="15"/>
      <c r="AC22" s="15"/>
    </row>
    <row r="23" spans="1:29" ht="15.75">
      <c r="A23" s="6" t="s">
        <v>40</v>
      </c>
      <c r="B23" s="3"/>
      <c r="C23" s="3"/>
      <c r="D23" s="3"/>
      <c r="E23" s="3"/>
      <c r="F23" s="3"/>
      <c r="G23" s="3"/>
      <c r="H23" s="3"/>
      <c r="I23" s="3"/>
      <c r="J23" s="4"/>
      <c r="K23" s="12">
        <v>1235</v>
      </c>
      <c r="L23" s="13">
        <v>1235</v>
      </c>
      <c r="M23" s="13">
        <v>1235</v>
      </c>
      <c r="N23" s="13">
        <v>1235</v>
      </c>
      <c r="O23" s="13"/>
      <c r="P23" s="13"/>
      <c r="Q23" s="13"/>
      <c r="R23" s="13"/>
      <c r="S23" s="13"/>
      <c r="T23" s="13"/>
      <c r="U23" s="13"/>
      <c r="V23" s="13"/>
      <c r="W23" s="15"/>
      <c r="X23" s="15"/>
      <c r="Y23" s="15"/>
      <c r="Z23" s="15"/>
      <c r="AA23" s="15"/>
      <c r="AB23" s="15"/>
      <c r="AC23" s="15"/>
    </row>
    <row r="24" spans="1:29" ht="15.75">
      <c r="A24" s="6" t="s">
        <v>41</v>
      </c>
      <c r="B24" s="5"/>
      <c r="C24" s="5"/>
      <c r="D24" s="5"/>
      <c r="E24" s="5"/>
      <c r="F24" s="5"/>
      <c r="G24" s="5"/>
      <c r="H24" s="5"/>
      <c r="I24" s="3"/>
      <c r="J24" s="4"/>
      <c r="K24" s="13">
        <f>K34+K35</f>
        <v>709.2239999999999</v>
      </c>
      <c r="L24" s="13">
        <f>K24</f>
        <v>709.2239999999999</v>
      </c>
      <c r="M24" s="13">
        <f>M29+M34+M37</f>
        <v>1060</v>
      </c>
      <c r="N24" s="13">
        <f>N29+N34</f>
        <v>926</v>
      </c>
      <c r="O24" s="13">
        <f>O34</f>
        <v>240</v>
      </c>
      <c r="P24" s="13">
        <v>240</v>
      </c>
      <c r="Q24" s="13">
        <f>Q34</f>
        <v>240</v>
      </c>
      <c r="R24" s="13">
        <f>R27+R34</f>
        <v>1767</v>
      </c>
      <c r="S24" s="13">
        <f>S28+S34</f>
        <v>926</v>
      </c>
      <c r="T24" s="13">
        <f>T34</f>
        <v>240</v>
      </c>
      <c r="U24" s="13">
        <f>U34</f>
        <v>240</v>
      </c>
      <c r="V24" s="13">
        <f>V34</f>
        <v>240</v>
      </c>
      <c r="W24" s="15"/>
      <c r="X24" s="15"/>
      <c r="Y24" s="15"/>
      <c r="Z24" s="15"/>
      <c r="AA24" s="15"/>
      <c r="AB24" s="15"/>
      <c r="AC24" s="15"/>
    </row>
    <row r="25" spans="1:28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19"/>
      <c r="L25" s="17"/>
      <c r="M25" s="18"/>
      <c r="N25" s="18"/>
      <c r="O25" s="18"/>
      <c r="P25" s="18"/>
      <c r="Q25" s="18"/>
      <c r="R25" s="18"/>
      <c r="S25" s="18"/>
      <c r="T25" s="18"/>
      <c r="U25" s="18"/>
      <c r="V25" s="18"/>
      <c r="AA25" s="20"/>
      <c r="AB25" s="20"/>
    </row>
    <row r="26" spans="1:28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19"/>
      <c r="L26" s="17"/>
      <c r="M26" s="18"/>
      <c r="N26" s="18"/>
      <c r="O26" s="18"/>
      <c r="P26" s="18"/>
      <c r="Q26" s="18"/>
      <c r="R26" s="18"/>
      <c r="S26" s="18"/>
      <c r="T26" s="18"/>
      <c r="U26" s="18"/>
      <c r="V26" s="18"/>
      <c r="AA26" s="20"/>
      <c r="AB26" s="20"/>
    </row>
    <row r="27" spans="1:28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17"/>
      <c r="L27" s="17"/>
      <c r="M27" s="18"/>
      <c r="N27" s="18"/>
      <c r="O27" s="18"/>
      <c r="P27" s="18"/>
      <c r="Q27" s="18"/>
      <c r="R27" s="18">
        <v>1527</v>
      </c>
      <c r="S27" s="18"/>
      <c r="T27" s="18"/>
      <c r="U27" s="18"/>
      <c r="V27" s="18"/>
      <c r="W27" s="14"/>
      <c r="X27" s="20"/>
      <c r="AA27" s="20"/>
      <c r="AB27" s="20"/>
    </row>
    <row r="28" spans="1:28" ht="15">
      <c r="A28" s="2" t="s">
        <v>34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17"/>
      <c r="M28" s="18"/>
      <c r="N28" s="18"/>
      <c r="O28" s="18"/>
      <c r="P28" s="18"/>
      <c r="Q28" s="18"/>
      <c r="R28" s="18"/>
      <c r="S28" s="18">
        <v>686</v>
      </c>
      <c r="T28" s="18"/>
      <c r="U28" s="18"/>
      <c r="V28" s="18"/>
      <c r="W28" s="14"/>
      <c r="X28" s="20"/>
      <c r="AA28" s="20"/>
      <c r="AB28" s="20"/>
    </row>
    <row r="29" spans="1:28" ht="15">
      <c r="A29" s="7" t="s">
        <v>6</v>
      </c>
      <c r="B29" s="8"/>
      <c r="C29" s="8"/>
      <c r="D29" s="8"/>
      <c r="E29" s="8"/>
      <c r="F29" s="8"/>
      <c r="G29" s="8"/>
      <c r="H29" s="8"/>
      <c r="I29" s="8"/>
      <c r="J29" s="9"/>
      <c r="K29" s="19"/>
      <c r="L29" s="17"/>
      <c r="M29" s="18">
        <v>640</v>
      </c>
      <c r="N29" s="18">
        <v>686</v>
      </c>
      <c r="O29" s="18"/>
      <c r="P29" s="18"/>
      <c r="Q29" s="18"/>
      <c r="R29" s="18"/>
      <c r="S29" s="18"/>
      <c r="T29" s="18"/>
      <c r="U29" s="18"/>
      <c r="V29" s="18"/>
      <c r="W29" s="14"/>
      <c r="X29" s="20"/>
      <c r="AA29" s="20"/>
      <c r="AB29" s="20"/>
    </row>
    <row r="30" spans="1:28" ht="15">
      <c r="A30" s="2" t="s">
        <v>7</v>
      </c>
      <c r="B30" s="3"/>
      <c r="C30" s="3"/>
      <c r="D30" s="3"/>
      <c r="E30" s="3"/>
      <c r="F30" s="3"/>
      <c r="G30" s="3"/>
      <c r="H30" s="3"/>
      <c r="I30" s="3"/>
      <c r="J30" s="4"/>
      <c r="K30" s="19"/>
      <c r="L30" s="17"/>
      <c r="M30" s="18"/>
      <c r="N30" s="18"/>
      <c r="O30" s="18"/>
      <c r="P30" s="18"/>
      <c r="Q30" s="18"/>
      <c r="R30" s="18"/>
      <c r="S30" s="18"/>
      <c r="T30" s="18"/>
      <c r="U30" s="18"/>
      <c r="V30" s="18"/>
      <c r="AB30" s="20"/>
    </row>
    <row r="31" spans="1:22" ht="15">
      <c r="A31" s="2" t="s">
        <v>30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17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7" t="s">
        <v>8</v>
      </c>
      <c r="B32" s="8"/>
      <c r="C32" s="8"/>
      <c r="D32" s="8"/>
      <c r="E32" s="8"/>
      <c r="F32" s="8"/>
      <c r="G32" s="8"/>
      <c r="H32" s="8"/>
      <c r="I32" s="8"/>
      <c r="J32" s="9"/>
      <c r="K32" s="19"/>
      <c r="L32" s="17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35</v>
      </c>
      <c r="B33" s="3"/>
      <c r="C33" s="3"/>
      <c r="D33" s="3"/>
      <c r="E33" s="3"/>
      <c r="F33" s="3"/>
      <c r="G33" s="3"/>
      <c r="H33" s="3"/>
      <c r="I33" s="3"/>
      <c r="J33" s="4"/>
      <c r="K33" s="19"/>
      <c r="L33" s="17"/>
      <c r="M33" s="18"/>
      <c r="N33" s="18"/>
      <c r="O33" s="18"/>
      <c r="P33" s="18"/>
      <c r="Q33" s="18"/>
      <c r="R33" s="18"/>
      <c r="S33" s="18"/>
      <c r="T33" s="18"/>
      <c r="U33" s="18"/>
      <c r="V33" s="18" t="s">
        <v>17</v>
      </c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19">
        <v>240</v>
      </c>
      <c r="L34" s="17">
        <f>K34</f>
        <v>240</v>
      </c>
      <c r="M34" s="18">
        <f>L34</f>
        <v>240</v>
      </c>
      <c r="N34" s="18">
        <v>240</v>
      </c>
      <c r="O34" s="18">
        <f aca="true" t="shared" si="10" ref="O34:T34">N34</f>
        <v>240</v>
      </c>
      <c r="P34" s="18">
        <f t="shared" si="10"/>
        <v>240</v>
      </c>
      <c r="Q34" s="18">
        <f t="shared" si="10"/>
        <v>240</v>
      </c>
      <c r="R34" s="18">
        <f t="shared" si="10"/>
        <v>240</v>
      </c>
      <c r="S34" s="18">
        <f t="shared" si="10"/>
        <v>240</v>
      </c>
      <c r="T34" s="18">
        <f t="shared" si="10"/>
        <v>240</v>
      </c>
      <c r="U34" s="18">
        <f>T34</f>
        <v>240</v>
      </c>
      <c r="V34" s="18">
        <f>U34</f>
        <v>240</v>
      </c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7">
        <f>K12*0.38</f>
        <v>469.224</v>
      </c>
      <c r="L35" s="17">
        <f>K35</f>
        <v>469.224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">
      <c r="A36" s="2" t="s">
        <v>37</v>
      </c>
      <c r="B36" s="3"/>
      <c r="C36" s="3"/>
      <c r="D36" s="3"/>
      <c r="E36" s="3"/>
      <c r="F36" s="3"/>
      <c r="G36" s="3"/>
      <c r="H36" s="3"/>
      <c r="I36" s="3"/>
      <c r="J36" s="4"/>
      <c r="K36" s="19"/>
      <c r="L36" s="17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2" t="s">
        <v>44</v>
      </c>
      <c r="B37" s="3"/>
      <c r="C37" s="3"/>
      <c r="D37" s="3"/>
      <c r="E37" s="3"/>
      <c r="F37" s="3"/>
      <c r="G37" s="3"/>
      <c r="H37" s="3"/>
      <c r="I37" s="3"/>
      <c r="J37" s="4"/>
      <c r="K37" s="17"/>
      <c r="L37" s="17"/>
      <c r="M37" s="18">
        <v>180</v>
      </c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15">
      <c r="A38" s="7" t="s">
        <v>9</v>
      </c>
      <c r="B38" s="8"/>
      <c r="C38" s="8"/>
      <c r="D38" s="8"/>
      <c r="E38" s="8"/>
      <c r="F38" s="8"/>
      <c r="G38" s="8"/>
      <c r="H38" s="8"/>
      <c r="I38" s="8"/>
      <c r="J38" s="9"/>
      <c r="K38" s="13">
        <f>K17+K18+K19+K20+K22+K23+K24</f>
        <v>11686.996</v>
      </c>
      <c r="L38" s="13">
        <f>K38</f>
        <v>11686.996</v>
      </c>
      <c r="M38" s="13">
        <f>M17+M18+M19+M20+M22+M23+M24</f>
        <v>12037.771999999999</v>
      </c>
      <c r="N38" s="13">
        <f>N17+N18+N19+N20+N22+N23+N24</f>
        <v>11903.771999999999</v>
      </c>
      <c r="O38" s="13">
        <f>O17+O18+O19+O20+O21+O22+O24</f>
        <v>10908.871999999998</v>
      </c>
      <c r="P38" s="13">
        <f>O38</f>
        <v>10908.871999999998</v>
      </c>
      <c r="Q38" s="13">
        <f>Q17+Q18+Q19+Q20+Q21+Q22+Q24</f>
        <v>10908.819999999998</v>
      </c>
      <c r="R38" s="13">
        <f>R17+R18+R19+R20+R21+R22+R24</f>
        <v>12435.819999999998</v>
      </c>
      <c r="S38" s="13">
        <f>S17+S18+S19+S20+S22+S24</f>
        <v>10989.819999999998</v>
      </c>
      <c r="T38" s="13">
        <f>T17+T18+T19+T20+T22+T24</f>
        <v>10303.819999999998</v>
      </c>
      <c r="U38" s="13">
        <f>U17+U18+U19+U20+U22+U24</f>
        <v>8402.228</v>
      </c>
      <c r="V38" s="13">
        <f>V17+V18+V19+V20+V22+V24</f>
        <v>9044.96</v>
      </c>
    </row>
    <row r="40" spans="21:22" ht="12.75">
      <c r="U40" s="21"/>
      <c r="V40" s="16">
        <f>V11+V15-V38</f>
        <v>20313.916000000005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2013-01-27T22:21:19Z</cp:lastPrinted>
  <dcterms:created xsi:type="dcterms:W3CDTF">2012-04-11T04:13:08Z</dcterms:created>
  <dcterms:modified xsi:type="dcterms:W3CDTF">2020-01-14T12:13:21Z</dcterms:modified>
  <cp:category/>
  <cp:version/>
  <cp:contentType/>
  <cp:contentStatus/>
</cp:coreProperties>
</file>