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<sst xmlns="http://schemas.openxmlformats.org/spreadsheetml/2006/main" count="49" uniqueCount="45">
  <si>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</si>
  <si>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</si>
  <si>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</si>
  <si>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</si>
  <si>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</si>
  <si>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</si>
  <si>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</si>
  <si>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</si>
  <si>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</si>
  <si>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</si>
  <si>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</si>
  <si>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</si>
  <si>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</si>
  <si>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</si>
  <si>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</si>
  <si>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</si>
  <si>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</si>
  <si>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</si>
  <si>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</si>
  <si>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</si>
  <si>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</si>
  <si>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</si>
  <si>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</si>
  <si>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</si>
  <si>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</si>
  <si>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</si>
  <si>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</si>
  <si>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</si>
  <si>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</si>
  <si>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</si>
  <si>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</si>
  <si>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</si>
  <si>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</si>
  <si>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</si>
  <si>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</si>
  <si>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</si>
  <si>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</si>
  <si>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</si>
  <si>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</si>
  <si>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Новая 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</si>
  <si>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</si>
  <si>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</si>
  <si>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нет</t>
  </si>
  <si>
    <t>2019 год</t>
  </si>
  <si>
    <t>к. Прочие работы  (реестр)(закладка кирпичом)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</si>
</sst>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F2">
      <selection activeCell="V39" sqref="V39"/>
    </sheetView>
  </sheetViews>
  <sheetFormatPr defaultColWidth="9.00390625" defaultRowHeight="12.75"/>
  <cols>
    <col min="10" max="10" width="8.00390625" style="0" customWidth="1"/>
    <col min="22" max="22" width="9.875" style="0" customWidth="1"/>
    <col min="33" max="33" width="17.8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spans="5:34" ht="12.75">
      <c r="E5" s="16" t="s">
        <v>43</v>
      </c>
      <c r="AH5" s="18" t="s">
        <v>17</v>
      </c>
    </row>
    <row r="7" ht="12.75">
      <c r="AH7" s="15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39554</v>
      </c>
      <c r="L10" s="14">
        <f aca="true" t="shared" si="0" ref="L10:Q10">K10+K14-K36</f>
        <v>40763.905</v>
      </c>
      <c r="M10" s="14">
        <f t="shared" si="0"/>
        <v>43002.81</v>
      </c>
      <c r="N10" s="14">
        <f t="shared" si="0"/>
        <v>44971.715</v>
      </c>
      <c r="O10" s="14">
        <f t="shared" si="0"/>
        <v>47210.619999999995</v>
      </c>
      <c r="P10" s="14">
        <f t="shared" si="0"/>
        <v>44621.742</v>
      </c>
      <c r="Q10" s="14">
        <f t="shared" si="0"/>
        <v>46872.864</v>
      </c>
      <c r="R10" s="14">
        <f>Q10+Q14-Q36</f>
        <v>25223.986000000004</v>
      </c>
      <c r="S10" s="14">
        <f>R10+R14-R36</f>
        <v>27625.108000000007</v>
      </c>
      <c r="T10" s="14">
        <f>S10+S14-S36</f>
        <v>30026.23000000001</v>
      </c>
      <c r="U10" s="14">
        <f>T10+T14-T36</f>
        <v>32427.352000000014</v>
      </c>
      <c r="V10" s="14">
        <f>U10+U14-U36</f>
        <v>34828.396000000015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1250.7</v>
      </c>
      <c r="L11" s="11">
        <f>K11</f>
        <v>1250.7</v>
      </c>
      <c r="M11" s="11">
        <f>L11</f>
        <v>1250.7</v>
      </c>
      <c r="N11" s="11">
        <f aca="true" t="shared" si="1" ref="N11:P12">M11</f>
        <v>1250.7</v>
      </c>
      <c r="O11" s="11">
        <f t="shared" si="1"/>
        <v>1250.7</v>
      </c>
      <c r="P11" s="11">
        <f t="shared" si="1"/>
        <v>1250.7</v>
      </c>
      <c r="Q11" s="11">
        <f aca="true" t="shared" si="2" ref="Q11:R14">P11</f>
        <v>1250.7</v>
      </c>
      <c r="R11" s="11">
        <f t="shared" si="2"/>
        <v>1250.7</v>
      </c>
      <c r="S11" s="11">
        <f aca="true" t="shared" si="3" ref="S11:T14">R11</f>
        <v>1250.7</v>
      </c>
      <c r="T11" s="11">
        <f t="shared" si="3"/>
        <v>1250.7</v>
      </c>
      <c r="U11" s="11">
        <f>T11</f>
        <v>1250.7</v>
      </c>
      <c r="V11" s="11">
        <f>U11</f>
        <v>1250.7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27</v>
      </c>
      <c r="L12" s="13">
        <f>K12</f>
        <v>27</v>
      </c>
      <c r="M12" s="13">
        <f>L12</f>
        <v>27</v>
      </c>
      <c r="N12" s="13">
        <f t="shared" si="1"/>
        <v>27</v>
      </c>
      <c r="O12" s="13">
        <f t="shared" si="1"/>
        <v>27</v>
      </c>
      <c r="P12" s="13">
        <f t="shared" si="1"/>
        <v>27</v>
      </c>
      <c r="Q12" s="13">
        <f t="shared" si="2"/>
        <v>27</v>
      </c>
      <c r="R12" s="13">
        <f t="shared" si="2"/>
        <v>27</v>
      </c>
      <c r="S12" s="13">
        <f t="shared" si="3"/>
        <v>27</v>
      </c>
      <c r="T12" s="13">
        <f t="shared" si="3"/>
        <v>27</v>
      </c>
      <c r="U12" s="13">
        <f>T12</f>
        <v>27</v>
      </c>
      <c r="V12" s="13">
        <f>U12</f>
        <v>27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9.31</v>
      </c>
      <c r="L13" s="12">
        <v>9.31</v>
      </c>
      <c r="M13" s="12">
        <v>9.31</v>
      </c>
      <c r="N13" s="12">
        <v>9.31</v>
      </c>
      <c r="O13" s="13">
        <v>9.7</v>
      </c>
      <c r="P13" s="13">
        <f>O13</f>
        <v>9.7</v>
      </c>
      <c r="Q13" s="13">
        <f t="shared" si="2"/>
        <v>9.7</v>
      </c>
      <c r="R13" s="13">
        <f t="shared" si="2"/>
        <v>9.7</v>
      </c>
      <c r="S13" s="13">
        <f t="shared" si="3"/>
        <v>9.7</v>
      </c>
      <c r="T13" s="13">
        <f t="shared" si="3"/>
        <v>9.7</v>
      </c>
      <c r="U13" s="12">
        <v>8.16</v>
      </c>
      <c r="V13" s="12">
        <v>8.56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11644</v>
      </c>
      <c r="L14" s="14">
        <v>11644</v>
      </c>
      <c r="M14" s="14">
        <v>11644</v>
      </c>
      <c r="N14" s="14">
        <v>11644</v>
      </c>
      <c r="O14" s="14">
        <f>O11*O13</f>
        <v>12131.789999999999</v>
      </c>
      <c r="P14" s="14">
        <f>O14</f>
        <v>12131.789999999999</v>
      </c>
      <c r="Q14" s="14">
        <f t="shared" si="2"/>
        <v>12131.789999999999</v>
      </c>
      <c r="R14" s="14">
        <f t="shared" si="2"/>
        <v>12131.789999999999</v>
      </c>
      <c r="S14" s="14">
        <f t="shared" si="3"/>
        <v>12131.789999999999</v>
      </c>
      <c r="T14" s="14">
        <f t="shared" si="3"/>
        <v>12131.789999999999</v>
      </c>
      <c r="U14" s="14">
        <f>U11*U13</f>
        <v>10205.712000000001</v>
      </c>
      <c r="V14" s="14">
        <f>V11*V13</f>
        <v>10705.992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 t="s">
        <v>17</v>
      </c>
      <c r="R15" s="13"/>
      <c r="S15" s="13"/>
      <c r="T15" s="13"/>
      <c r="U15" s="13"/>
      <c r="V15" s="13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v>5165</v>
      </c>
      <c r="L16" s="14">
        <f aca="true" t="shared" si="4" ref="L16:M19">K16</f>
        <v>5165</v>
      </c>
      <c r="M16" s="14">
        <f t="shared" si="4"/>
        <v>5165</v>
      </c>
      <c r="N16" s="14">
        <f>M16</f>
        <v>5165</v>
      </c>
      <c r="O16" s="14">
        <f>O11*4.34</f>
        <v>5428.0380000000005</v>
      </c>
      <c r="P16" s="14">
        <f aca="true" t="shared" si="5" ref="P16:P21">O16</f>
        <v>5428.0380000000005</v>
      </c>
      <c r="Q16" s="14">
        <f aca="true" t="shared" si="6" ref="Q16:Q21">P16</f>
        <v>5428.0380000000005</v>
      </c>
      <c r="R16" s="14">
        <f aca="true" t="shared" si="7" ref="R16:R21">Q16</f>
        <v>5428.0380000000005</v>
      </c>
      <c r="S16" s="14">
        <f aca="true" t="shared" si="8" ref="S16:S22">R16</f>
        <v>5428.0380000000005</v>
      </c>
      <c r="T16" s="14">
        <f aca="true" t="shared" si="9" ref="T16:T22">S16</f>
        <v>5428.0380000000005</v>
      </c>
      <c r="U16" s="14">
        <f>T16</f>
        <v>5428.0380000000005</v>
      </c>
      <c r="V16" s="14">
        <v>5553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875.49</v>
      </c>
      <c r="L17" s="14">
        <f t="shared" si="4"/>
        <v>875.49</v>
      </c>
      <c r="M17" s="14">
        <f t="shared" si="4"/>
        <v>875.49</v>
      </c>
      <c r="N17" s="14">
        <f>M17</f>
        <v>875.49</v>
      </c>
      <c r="O17" s="14">
        <f>O11*0.7</f>
        <v>875.49</v>
      </c>
      <c r="P17" s="14">
        <f t="shared" si="5"/>
        <v>875.49</v>
      </c>
      <c r="Q17" s="14">
        <f t="shared" si="6"/>
        <v>875.49</v>
      </c>
      <c r="R17" s="14">
        <f t="shared" si="7"/>
        <v>875.49</v>
      </c>
      <c r="S17" s="14">
        <f t="shared" si="8"/>
        <v>875.49</v>
      </c>
      <c r="T17" s="14">
        <f t="shared" si="9"/>
        <v>875.49</v>
      </c>
      <c r="U17" s="14">
        <f>T17</f>
        <v>875.49</v>
      </c>
      <c r="V17" s="14">
        <v>901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v>1926</v>
      </c>
      <c r="L18" s="14">
        <f t="shared" si="4"/>
        <v>1926</v>
      </c>
      <c r="M18" s="14">
        <f t="shared" si="4"/>
        <v>1926</v>
      </c>
      <c r="N18" s="14">
        <f>M18</f>
        <v>1926</v>
      </c>
      <c r="O18" s="14">
        <f>N18</f>
        <v>1926</v>
      </c>
      <c r="P18" s="14">
        <f t="shared" si="5"/>
        <v>1926</v>
      </c>
      <c r="Q18" s="14">
        <f t="shared" si="6"/>
        <v>1926</v>
      </c>
      <c r="R18" s="14">
        <f t="shared" si="7"/>
        <v>1926</v>
      </c>
      <c r="S18" s="14">
        <f t="shared" si="8"/>
        <v>1926</v>
      </c>
      <c r="T18" s="14">
        <f t="shared" si="9"/>
        <v>1926</v>
      </c>
      <c r="U18" s="14">
        <v>0</v>
      </c>
      <c r="V18" s="14">
        <f>U18</f>
        <v>0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v>1251</v>
      </c>
      <c r="L19" s="14">
        <f t="shared" si="4"/>
        <v>1251</v>
      </c>
      <c r="M19" s="14">
        <f t="shared" si="4"/>
        <v>1251</v>
      </c>
      <c r="N19" s="14">
        <f>M19</f>
        <v>1251</v>
      </c>
      <c r="O19" s="14">
        <f>N19</f>
        <v>1251</v>
      </c>
      <c r="P19" s="14">
        <f t="shared" si="5"/>
        <v>1251</v>
      </c>
      <c r="Q19" s="14">
        <f t="shared" si="6"/>
        <v>1251</v>
      </c>
      <c r="R19" s="14">
        <f t="shared" si="7"/>
        <v>1251</v>
      </c>
      <c r="S19" s="14">
        <f t="shared" si="8"/>
        <v>1251</v>
      </c>
      <c r="T19" s="14">
        <f t="shared" si="9"/>
        <v>1251</v>
      </c>
      <c r="U19" s="14">
        <f>T19</f>
        <v>1251</v>
      </c>
      <c r="V19" s="14">
        <f>U19</f>
        <v>1251</v>
      </c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21" t="s">
        <v>42</v>
      </c>
      <c r="L20" s="22" t="str">
        <f>K20</f>
        <v>нет</v>
      </c>
      <c r="M20" s="22" t="str">
        <f>L20</f>
        <v>нет</v>
      </c>
      <c r="N20" s="22" t="str">
        <f>M20</f>
        <v>нет</v>
      </c>
      <c r="O20" s="22" t="str">
        <f>N20</f>
        <v>нет</v>
      </c>
      <c r="P20" s="22" t="str">
        <f t="shared" si="5"/>
        <v>нет</v>
      </c>
      <c r="Q20" s="22" t="str">
        <f t="shared" si="6"/>
        <v>нет</v>
      </c>
      <c r="R20" s="22" t="str">
        <f t="shared" si="7"/>
        <v>нет</v>
      </c>
      <c r="S20" s="22" t="str">
        <f t="shared" si="8"/>
        <v>нет</v>
      </c>
      <c r="T20" s="22" t="str">
        <f t="shared" si="9"/>
        <v>нет</v>
      </c>
      <c r="U20" s="22" t="str">
        <f>T20</f>
        <v>нет</v>
      </c>
      <c r="V20" s="22" t="str">
        <f>U20</f>
        <v>нет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187.605</v>
      </c>
      <c r="L21" s="14">
        <f>L11*0.15</f>
        <v>187.605</v>
      </c>
      <c r="M21" s="14">
        <f>M11*0.15</f>
        <v>187.605</v>
      </c>
      <c r="N21" s="14">
        <f>N11*0.15</f>
        <v>187.605</v>
      </c>
      <c r="O21" s="14">
        <f>O11*0.2</f>
        <v>250.14000000000001</v>
      </c>
      <c r="P21" s="14">
        <f t="shared" si="5"/>
        <v>250.14000000000001</v>
      </c>
      <c r="Q21" s="14">
        <f t="shared" si="6"/>
        <v>250.14000000000001</v>
      </c>
      <c r="R21" s="14">
        <f t="shared" si="7"/>
        <v>250.14000000000001</v>
      </c>
      <c r="S21" s="14">
        <f t="shared" si="8"/>
        <v>250.14000000000001</v>
      </c>
      <c r="T21" s="14">
        <f t="shared" si="9"/>
        <v>250.14000000000001</v>
      </c>
      <c r="U21" s="14">
        <f>T21</f>
        <v>250.14000000000001</v>
      </c>
      <c r="V21" s="14">
        <f>U21</f>
        <v>250.14000000000001</v>
      </c>
    </row>
    <row r="22" spans="1:22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4">
        <f>K23+K34</f>
        <v>1029</v>
      </c>
      <c r="L22" s="14"/>
      <c r="M22" s="14">
        <f>M35</f>
        <v>270</v>
      </c>
      <c r="N22" s="14"/>
      <c r="O22" s="14">
        <f>O34</f>
        <v>4990</v>
      </c>
      <c r="P22" s="14">
        <f>P34</f>
        <v>150</v>
      </c>
      <c r="Q22" s="14">
        <f>Q23+Q24</f>
        <v>24050</v>
      </c>
      <c r="R22" s="14" t="s">
        <v>17</v>
      </c>
      <c r="S22" s="14" t="str">
        <f t="shared" si="8"/>
        <v> </v>
      </c>
      <c r="T22" s="14" t="str">
        <f t="shared" si="9"/>
        <v> </v>
      </c>
      <c r="U22" s="14" t="str">
        <f>T22</f>
        <v> </v>
      </c>
      <c r="V22" s="14">
        <f>V35</f>
        <v>1903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>
        <v>639</v>
      </c>
      <c r="L23" s="17"/>
      <c r="M23" s="19"/>
      <c r="N23" s="19"/>
      <c r="O23" s="19"/>
      <c r="P23" s="19"/>
      <c r="Q23" s="19">
        <v>1730</v>
      </c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7"/>
      <c r="M24" s="19"/>
      <c r="N24" s="19"/>
      <c r="O24" s="19"/>
      <c r="P24" s="19"/>
      <c r="Q24" s="19">
        <v>22320</v>
      </c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7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7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7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7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7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7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17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7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>
        <v>390</v>
      </c>
      <c r="L34" s="17"/>
      <c r="M34" s="19"/>
      <c r="N34" s="19"/>
      <c r="O34" s="19">
        <v>4990</v>
      </c>
      <c r="P34" s="19">
        <v>150</v>
      </c>
      <c r="Q34" s="19"/>
      <c r="R34" s="19"/>
      <c r="S34" s="19"/>
      <c r="T34" s="19"/>
      <c r="U34" s="19"/>
      <c r="V34" s="19"/>
    </row>
    <row r="35" spans="1:22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9">
        <v>270</v>
      </c>
      <c r="N35" s="19"/>
      <c r="O35" s="19"/>
      <c r="P35" s="19"/>
      <c r="Q35" s="19"/>
      <c r="R35" s="19"/>
      <c r="S35" s="19"/>
      <c r="T35" s="19"/>
      <c r="U35" s="19"/>
      <c r="V35" s="19">
        <v>1903</v>
      </c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K16+K17+K18+K19+++K21+K22</f>
        <v>10434.095</v>
      </c>
      <c r="L36" s="14">
        <f>L16+L17+L18+L19+L21</f>
        <v>9405.095</v>
      </c>
      <c r="M36" s="14">
        <f>M16+M17+M18+M19+M21+M22</f>
        <v>9675.095</v>
      </c>
      <c r="N36" s="14">
        <f>L36</f>
        <v>9405.095</v>
      </c>
      <c r="O36" s="14">
        <f>O16+O17+O18+O19+O21+O22</f>
        <v>14720.668</v>
      </c>
      <c r="P36" s="14">
        <f>P16+P17+P18+P19+P21+P22</f>
        <v>9880.668</v>
      </c>
      <c r="Q36" s="14">
        <f>Q16+Q17+Q18+Q19+Q21+Q22</f>
        <v>33780.668</v>
      </c>
      <c r="R36" s="14">
        <f>R16+R17+R18+R19+R21</f>
        <v>9730.668</v>
      </c>
      <c r="S36" s="14">
        <f>R36</f>
        <v>9730.668</v>
      </c>
      <c r="T36" s="14">
        <f>S36</f>
        <v>9730.668</v>
      </c>
      <c r="U36" s="14">
        <f>U16+U17+U19+U21</f>
        <v>7804.668000000001</v>
      </c>
      <c r="V36" s="14">
        <f>V16+V17+V19+V21+V22</f>
        <v>9858.14</v>
      </c>
    </row>
    <row r="38" spans="21:22" ht="12.75">
      <c r="U38" s="23"/>
      <c r="V38" s="18">
        <f>V10+V14-V36</f>
        <v>35676.248000000014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2015-05-25T06:57:53Z</cp:lastPrinted>
  <dcterms:created xsi:type="dcterms:W3CDTF">2012-04-11T04:13:08Z</dcterms:created>
  <dcterms:modified xsi:type="dcterms:W3CDTF">2020-01-14T12:09:19Z</dcterms:modified>
  <cp:category/>
  <cp:version/>
  <cp:contentType/>
  <cp:contentStatus/>
</cp:coreProperties>
</file>