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<sst xmlns="http://schemas.openxmlformats.org/spreadsheetml/2006/main" count="47" uniqueCount="44">
  <si>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</si>
  <si>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</si>
  <si>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</si>
  <si>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</si>
  <si>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</si>
  <si>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</si>
  <si>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</si>
  <si>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</si>
  <si>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</si>
  <si>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</si>
  <si>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</si>
  <si>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</si>
  <si>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</si>
  <si>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</si>
  <si>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</si>
  <si>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</si>
  <si>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</si>
  <si>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</si>
  <si>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</si>
  <si>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</si>
  <si>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</si>
  <si>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</si>
  <si>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</si>
  <si>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</si>
  <si>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</si>
  <si>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</si>
  <si>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</si>
  <si>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</si>
  <si>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</si>
  <si>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</si>
  <si>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</si>
  <si>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</si>
  <si>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</si>
  <si>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</si>
  <si>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</si>
  <si>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</si>
  <si>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</si>
  <si>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</si>
  <si>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5   ул. Лавренева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</si>
  <si>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</si>
  <si>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</si>
  <si>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2019 год</t>
  </si>
  <si>
    <t>л. Ремонт крыши (обследование вентканала)</t>
  </si>
  <si>
    <t>к. Прочие работы  (реестр)(прочистка дымохода)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</si>
</sst>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H7">
      <selection activeCell="V39" sqref="V39"/>
    </sheetView>
  </sheetViews>
  <sheetFormatPr defaultColWidth="9.00390625" defaultRowHeight="12.75"/>
  <cols>
    <col min="10" max="10" width="7.75390625" style="0" customWidth="1"/>
    <col min="22" max="22" width="10.375" style="0" customWidth="1"/>
    <col min="33" max="33" width="18.37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16" t="s">
        <v>17</v>
      </c>
    </row>
    <row r="5" ht="12.75">
      <c r="E5" s="15" t="s">
        <v>41</v>
      </c>
    </row>
    <row r="8" spans="11:22" ht="12.75">
      <c r="K8" t="s">
        <v>26</v>
      </c>
      <c r="L8" t="s">
        <v>27</v>
      </c>
      <c r="M8" t="s">
        <v>28</v>
      </c>
      <c r="N8" t="s">
        <v>20</v>
      </c>
      <c r="O8" t="s">
        <v>19</v>
      </c>
      <c r="P8" t="s">
        <v>18</v>
      </c>
      <c r="Q8" t="s">
        <v>12</v>
      </c>
      <c r="R8" t="s">
        <v>13</v>
      </c>
      <c r="S8" t="s">
        <v>14</v>
      </c>
      <c r="T8" t="s">
        <v>29</v>
      </c>
      <c r="U8" t="s">
        <v>15</v>
      </c>
      <c r="V8" t="s">
        <v>16</v>
      </c>
    </row>
    <row r="9" spans="1:22" ht="15">
      <c r="A9" s="2" t="s">
        <v>31</v>
      </c>
      <c r="B9" s="3"/>
      <c r="C9" s="3"/>
      <c r="D9" s="3"/>
      <c r="E9" s="3"/>
      <c r="F9" s="3"/>
      <c r="G9" s="3"/>
      <c r="H9" s="3"/>
      <c r="I9" s="3"/>
      <c r="J9" s="4"/>
      <c r="K9" s="11" t="s">
        <v>17</v>
      </c>
      <c r="L9" s="5"/>
      <c r="M9" s="11"/>
      <c r="N9" s="11"/>
      <c r="O9" s="11"/>
      <c r="P9" s="11"/>
      <c r="Q9" s="11"/>
      <c r="R9" s="11"/>
      <c r="S9" s="11"/>
      <c r="T9" s="14"/>
      <c r="U9" s="14"/>
      <c r="V9" s="14"/>
    </row>
    <row r="10" spans="1:22" ht="15">
      <c r="A10" s="2" t="s">
        <v>32</v>
      </c>
      <c r="B10" s="3"/>
      <c r="C10" s="3"/>
      <c r="D10" s="3"/>
      <c r="E10" s="3"/>
      <c r="F10" s="3"/>
      <c r="G10" s="3"/>
      <c r="H10" s="3"/>
      <c r="I10" s="3"/>
      <c r="J10" s="4"/>
      <c r="K10" s="14">
        <v>3596</v>
      </c>
      <c r="L10" s="14">
        <f aca="true" t="shared" si="0" ref="L10:Q10">K10+K14-K36</f>
        <v>4238.023999999999</v>
      </c>
      <c r="M10" s="14">
        <f t="shared" si="0"/>
        <v>4880.047999999999</v>
      </c>
      <c r="N10" s="14">
        <f t="shared" si="0"/>
        <v>5402.071999999998</v>
      </c>
      <c r="O10" s="14">
        <f t="shared" si="0"/>
        <v>5050.095999999998</v>
      </c>
      <c r="P10" s="14">
        <f t="shared" si="0"/>
        <v>5558.994999999998</v>
      </c>
      <c r="Q10" s="14">
        <f t="shared" si="0"/>
        <v>6067.8939999999975</v>
      </c>
      <c r="R10" s="14">
        <f>Q10+Q14-Q36</f>
        <v>6576.329999999998</v>
      </c>
      <c r="S10" s="14">
        <f>R10+R14-R36</f>
        <v>7084.765999999998</v>
      </c>
      <c r="T10" s="14">
        <f>S10+S14-S36</f>
        <v>7158.2019999999975</v>
      </c>
      <c r="U10" s="14">
        <f>T10+T14-T36</f>
        <v>6923.637999999997</v>
      </c>
      <c r="V10" s="14">
        <f>U10+U14-U36</f>
        <v>3398.073999999997</v>
      </c>
    </row>
    <row r="11" spans="1:22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1">
        <v>511.3</v>
      </c>
      <c r="L11" s="11">
        <f aca="true" t="shared" si="1" ref="L11:O12">K11</f>
        <v>511.3</v>
      </c>
      <c r="M11" s="11">
        <f t="shared" si="1"/>
        <v>511.3</v>
      </c>
      <c r="N11" s="11">
        <f t="shared" si="1"/>
        <v>511.3</v>
      </c>
      <c r="O11" s="11">
        <f t="shared" si="1"/>
        <v>511.3</v>
      </c>
      <c r="P11" s="11">
        <f aca="true" t="shared" si="2" ref="P11:Q14">O11</f>
        <v>511.3</v>
      </c>
      <c r="Q11" s="11">
        <f t="shared" si="2"/>
        <v>511.3</v>
      </c>
      <c r="R11" s="11">
        <f aca="true" t="shared" si="3" ref="R11:S14">Q11</f>
        <v>511.3</v>
      </c>
      <c r="S11" s="11">
        <f t="shared" si="3"/>
        <v>511.3</v>
      </c>
      <c r="T11" s="11">
        <f aca="true" t="shared" si="4" ref="T11:U14">S11</f>
        <v>511.3</v>
      </c>
      <c r="U11" s="11">
        <f t="shared" si="4"/>
        <v>511.3</v>
      </c>
      <c r="V11" s="11">
        <f>U11</f>
        <v>511.3</v>
      </c>
    </row>
    <row r="12" spans="1:22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3">
        <v>12</v>
      </c>
      <c r="L12" s="13">
        <f t="shared" si="1"/>
        <v>12</v>
      </c>
      <c r="M12" s="13">
        <f t="shared" si="1"/>
        <v>12</v>
      </c>
      <c r="N12" s="13">
        <f t="shared" si="1"/>
        <v>12</v>
      </c>
      <c r="O12" s="13">
        <f t="shared" si="1"/>
        <v>12</v>
      </c>
      <c r="P12" s="13">
        <f t="shared" si="2"/>
        <v>12</v>
      </c>
      <c r="Q12" s="13">
        <f t="shared" si="2"/>
        <v>12</v>
      </c>
      <c r="R12" s="13">
        <f t="shared" si="3"/>
        <v>12</v>
      </c>
      <c r="S12" s="13">
        <f t="shared" si="3"/>
        <v>12</v>
      </c>
      <c r="T12" s="13">
        <f t="shared" si="4"/>
        <v>12</v>
      </c>
      <c r="U12" s="13">
        <f t="shared" si="4"/>
        <v>12</v>
      </c>
      <c r="V12" s="13">
        <f>U12</f>
        <v>12</v>
      </c>
    </row>
    <row r="13" spans="1:22" ht="15">
      <c r="A13" s="2" t="s">
        <v>21</v>
      </c>
      <c r="B13" s="3"/>
      <c r="C13" s="3"/>
      <c r="D13" s="3"/>
      <c r="E13" s="3"/>
      <c r="F13" s="3"/>
      <c r="G13" s="3"/>
      <c r="H13" s="3"/>
      <c r="I13" s="3"/>
      <c r="J13" s="4"/>
      <c r="K13" s="12">
        <v>9.01</v>
      </c>
      <c r="L13" s="12">
        <v>9.01</v>
      </c>
      <c r="M13" s="12">
        <v>9.01</v>
      </c>
      <c r="N13" s="12">
        <v>9.01</v>
      </c>
      <c r="O13" s="12">
        <v>9.5</v>
      </c>
      <c r="P13" s="12">
        <f t="shared" si="2"/>
        <v>9.5</v>
      </c>
      <c r="Q13" s="12">
        <f t="shared" si="2"/>
        <v>9.5</v>
      </c>
      <c r="R13" s="12">
        <f t="shared" si="3"/>
        <v>9.5</v>
      </c>
      <c r="S13" s="12">
        <f t="shared" si="3"/>
        <v>9.5</v>
      </c>
      <c r="T13" s="12">
        <f t="shared" si="4"/>
        <v>9.5</v>
      </c>
      <c r="U13" s="12">
        <v>7.96</v>
      </c>
      <c r="V13" s="12">
        <v>9.21</v>
      </c>
    </row>
    <row r="14" spans="1:22" ht="15">
      <c r="A14" s="2" t="s">
        <v>33</v>
      </c>
      <c r="B14" s="3"/>
      <c r="C14" s="3"/>
      <c r="D14" s="3"/>
      <c r="E14" s="3"/>
      <c r="F14" s="3"/>
      <c r="G14" s="3"/>
      <c r="H14" s="3"/>
      <c r="I14" s="3"/>
      <c r="J14" s="4"/>
      <c r="K14" s="14">
        <v>4607</v>
      </c>
      <c r="L14" s="14">
        <v>4607</v>
      </c>
      <c r="M14" s="14">
        <v>4607</v>
      </c>
      <c r="N14" s="14">
        <v>4607</v>
      </c>
      <c r="O14" s="14">
        <f>N11*O13</f>
        <v>4857.35</v>
      </c>
      <c r="P14" s="14">
        <f t="shared" si="2"/>
        <v>4857.35</v>
      </c>
      <c r="Q14" s="14">
        <f t="shared" si="2"/>
        <v>4857.35</v>
      </c>
      <c r="R14" s="14">
        <f t="shared" si="3"/>
        <v>4857.35</v>
      </c>
      <c r="S14" s="14">
        <f t="shared" si="3"/>
        <v>4857.35</v>
      </c>
      <c r="T14" s="14">
        <f t="shared" si="4"/>
        <v>4857.35</v>
      </c>
      <c r="U14" s="14">
        <f>U11*U13</f>
        <v>4069.948</v>
      </c>
      <c r="V14" s="14">
        <f>V11*V13</f>
        <v>4709.073</v>
      </c>
    </row>
    <row r="15" spans="1:22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3"/>
      <c r="L15" s="13"/>
      <c r="M15" s="13"/>
      <c r="N15" s="13"/>
      <c r="O15" s="13"/>
      <c r="P15" s="13"/>
      <c r="Q15" s="13"/>
      <c r="R15" s="13"/>
      <c r="S15" s="5"/>
      <c r="T15" s="5"/>
      <c r="U15" s="5"/>
      <c r="V15" s="5"/>
    </row>
    <row r="16" spans="1:23" ht="15.75">
      <c r="A16" s="7" t="s">
        <v>25</v>
      </c>
      <c r="B16" s="3"/>
      <c r="C16" s="3"/>
      <c r="D16" s="3"/>
      <c r="E16" s="3"/>
      <c r="F16" s="3"/>
      <c r="G16" s="3"/>
      <c r="H16" s="3"/>
      <c r="I16" s="3"/>
      <c r="J16" s="4"/>
      <c r="K16" s="14">
        <f>K11*4.13</f>
        <v>2111.669</v>
      </c>
      <c r="L16" s="14">
        <f aca="true" t="shared" si="5" ref="L16:M19">K16</f>
        <v>2111.669</v>
      </c>
      <c r="M16" s="14">
        <f t="shared" si="5"/>
        <v>2111.669</v>
      </c>
      <c r="N16" s="14">
        <f aca="true" t="shared" si="6" ref="N16:S16">M16</f>
        <v>2111.669</v>
      </c>
      <c r="O16" s="14">
        <f>O11*4.34</f>
        <v>2219.042</v>
      </c>
      <c r="P16" s="14">
        <f t="shared" si="6"/>
        <v>2219.042</v>
      </c>
      <c r="Q16" s="14">
        <f t="shared" si="6"/>
        <v>2219.042</v>
      </c>
      <c r="R16" s="14">
        <f t="shared" si="6"/>
        <v>2219.042</v>
      </c>
      <c r="S16" s="14">
        <f t="shared" si="6"/>
        <v>2219.042</v>
      </c>
      <c r="T16" s="14">
        <f aca="true" t="shared" si="7" ref="T16:T21">S16</f>
        <v>2219.042</v>
      </c>
      <c r="U16" s="14">
        <f>T16</f>
        <v>2219.042</v>
      </c>
      <c r="V16" s="14">
        <v>2270</v>
      </c>
      <c r="W16" s="15"/>
    </row>
    <row r="17" spans="1:23" ht="15.75">
      <c r="A17" s="7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4">
        <f>O17</f>
        <v>357.90999999999997</v>
      </c>
      <c r="L17" s="14">
        <f t="shared" si="5"/>
        <v>357.90999999999997</v>
      </c>
      <c r="M17" s="14">
        <f t="shared" si="5"/>
        <v>357.90999999999997</v>
      </c>
      <c r="N17" s="14">
        <f>M17</f>
        <v>357.90999999999997</v>
      </c>
      <c r="O17" s="14">
        <f>O11*0.7</f>
        <v>357.90999999999997</v>
      </c>
      <c r="P17" s="14">
        <f aca="true" t="shared" si="8" ref="P17:Q21">O17</f>
        <v>357.90999999999997</v>
      </c>
      <c r="Q17" s="14">
        <f t="shared" si="8"/>
        <v>357.90999999999997</v>
      </c>
      <c r="R17" s="14">
        <f aca="true" t="shared" si="9" ref="R17:S20">Q17</f>
        <v>357.90999999999997</v>
      </c>
      <c r="S17" s="14">
        <f t="shared" si="9"/>
        <v>357.90999999999997</v>
      </c>
      <c r="T17" s="14">
        <f t="shared" si="7"/>
        <v>357.90999999999997</v>
      </c>
      <c r="U17" s="14">
        <f>T17</f>
        <v>357.90999999999997</v>
      </c>
      <c r="V17" s="14">
        <v>368</v>
      </c>
      <c r="W17" s="15"/>
    </row>
    <row r="18" spans="1:23" ht="15.75">
      <c r="A18" s="7" t="s">
        <v>22</v>
      </c>
      <c r="B18" s="3"/>
      <c r="C18" s="3"/>
      <c r="D18" s="3"/>
      <c r="E18" s="3"/>
      <c r="F18" s="3"/>
      <c r="G18" s="3"/>
      <c r="H18" s="3"/>
      <c r="I18" s="3"/>
      <c r="J18" s="4"/>
      <c r="K18" s="14">
        <f>K11*1.54</f>
        <v>787.402</v>
      </c>
      <c r="L18" s="14">
        <f t="shared" si="5"/>
        <v>787.402</v>
      </c>
      <c r="M18" s="14">
        <f t="shared" si="5"/>
        <v>787.402</v>
      </c>
      <c r="N18" s="14">
        <f>M18</f>
        <v>787.402</v>
      </c>
      <c r="O18" s="14">
        <f>N18</f>
        <v>787.402</v>
      </c>
      <c r="P18" s="14">
        <f t="shared" si="8"/>
        <v>787.402</v>
      </c>
      <c r="Q18" s="14">
        <f t="shared" si="8"/>
        <v>787.402</v>
      </c>
      <c r="R18" s="14">
        <f t="shared" si="9"/>
        <v>787.402</v>
      </c>
      <c r="S18" s="14">
        <f t="shared" si="9"/>
        <v>787.402</v>
      </c>
      <c r="T18" s="14">
        <f t="shared" si="7"/>
        <v>787.402</v>
      </c>
      <c r="U18" s="14">
        <v>0</v>
      </c>
      <c r="V18" s="14">
        <f>U18</f>
        <v>0</v>
      </c>
      <c r="W18" s="15"/>
    </row>
    <row r="19" spans="1:23" ht="15.75">
      <c r="A19" s="7" t="s">
        <v>23</v>
      </c>
      <c r="B19" s="3"/>
      <c r="C19" s="3"/>
      <c r="D19" s="3"/>
      <c r="E19" s="3"/>
      <c r="F19" s="3"/>
      <c r="G19" s="3"/>
      <c r="H19" s="3"/>
      <c r="I19" s="3"/>
      <c r="J19" s="4"/>
      <c r="K19" s="14">
        <f>K11</f>
        <v>511.3</v>
      </c>
      <c r="L19" s="14">
        <f t="shared" si="5"/>
        <v>511.3</v>
      </c>
      <c r="M19" s="14">
        <f t="shared" si="5"/>
        <v>511.3</v>
      </c>
      <c r="N19" s="14">
        <f>M19</f>
        <v>511.3</v>
      </c>
      <c r="O19" s="14">
        <f>N19</f>
        <v>511.3</v>
      </c>
      <c r="P19" s="14">
        <f t="shared" si="8"/>
        <v>511.3</v>
      </c>
      <c r="Q19" s="14">
        <f t="shared" si="8"/>
        <v>511.3</v>
      </c>
      <c r="R19" s="14">
        <f t="shared" si="9"/>
        <v>511.3</v>
      </c>
      <c r="S19" s="14">
        <f t="shared" si="9"/>
        <v>511.3</v>
      </c>
      <c r="T19" s="14">
        <f t="shared" si="7"/>
        <v>511.3</v>
      </c>
      <c r="U19" s="14">
        <f>T19</f>
        <v>511.3</v>
      </c>
      <c r="V19" s="14">
        <f>U19</f>
        <v>511.3</v>
      </c>
      <c r="W19" s="15"/>
    </row>
    <row r="20" spans="1:23" ht="15.75">
      <c r="A20" s="7" t="s">
        <v>24</v>
      </c>
      <c r="B20" s="3"/>
      <c r="C20" s="3"/>
      <c r="D20" s="3"/>
      <c r="E20" s="3"/>
      <c r="F20" s="3"/>
      <c r="G20" s="3"/>
      <c r="H20" s="3"/>
      <c r="I20" s="3"/>
      <c r="J20" s="4"/>
      <c r="K20" s="19"/>
      <c r="L20" s="14"/>
      <c r="M20" s="18"/>
      <c r="N20" s="18"/>
      <c r="O20" s="14">
        <f>O11*0.49</f>
        <v>250.537</v>
      </c>
      <c r="P20" s="14">
        <v>251</v>
      </c>
      <c r="Q20" s="14">
        <f>P20</f>
        <v>251</v>
      </c>
      <c r="R20" s="14">
        <f t="shared" si="9"/>
        <v>251</v>
      </c>
      <c r="S20" s="14" t="s">
        <v>17</v>
      </c>
      <c r="T20" s="14" t="str">
        <f t="shared" si="7"/>
        <v> </v>
      </c>
      <c r="U20" s="14" t="str">
        <f>T20</f>
        <v> </v>
      </c>
      <c r="V20" s="14" t="str">
        <f>U20</f>
        <v> </v>
      </c>
      <c r="W20" s="15"/>
    </row>
    <row r="21" spans="1:23" ht="15.75">
      <c r="A21" s="7" t="s">
        <v>39</v>
      </c>
      <c r="B21" s="3"/>
      <c r="C21" s="3"/>
      <c r="D21" s="3"/>
      <c r="E21" s="3"/>
      <c r="F21" s="3"/>
      <c r="G21" s="3"/>
      <c r="H21" s="3"/>
      <c r="I21" s="3"/>
      <c r="J21" s="4"/>
      <c r="K21" s="14">
        <f>K11*0.15</f>
        <v>76.695</v>
      </c>
      <c r="L21" s="14">
        <f>L11*0.15</f>
        <v>76.695</v>
      </c>
      <c r="M21" s="14">
        <f>M11*0.15</f>
        <v>76.695</v>
      </c>
      <c r="N21" s="14">
        <f>N11*0.15</f>
        <v>76.695</v>
      </c>
      <c r="O21" s="14">
        <f>O11*0.2</f>
        <v>102.26</v>
      </c>
      <c r="P21" s="14">
        <f t="shared" si="8"/>
        <v>102.26</v>
      </c>
      <c r="Q21" s="14">
        <f t="shared" si="8"/>
        <v>102.26</v>
      </c>
      <c r="R21" s="14">
        <f>Q21</f>
        <v>102.26</v>
      </c>
      <c r="S21" s="14">
        <f>R21</f>
        <v>102.26</v>
      </c>
      <c r="T21" s="14">
        <f t="shared" si="7"/>
        <v>102.26</v>
      </c>
      <c r="U21" s="14">
        <f>T21</f>
        <v>102.26</v>
      </c>
      <c r="V21" s="14">
        <f>U21</f>
        <v>102.26</v>
      </c>
      <c r="W21" s="15"/>
    </row>
    <row r="22" spans="1:23" ht="15.75">
      <c r="A22" s="7" t="s">
        <v>40</v>
      </c>
      <c r="B22" s="6"/>
      <c r="C22" s="6"/>
      <c r="D22" s="6"/>
      <c r="E22" s="6"/>
      <c r="F22" s="6"/>
      <c r="G22" s="6"/>
      <c r="H22" s="6"/>
      <c r="I22" s="3"/>
      <c r="J22" s="4"/>
      <c r="K22" s="14">
        <f>K32</f>
        <v>120</v>
      </c>
      <c r="L22" s="14">
        <f>K22</f>
        <v>120</v>
      </c>
      <c r="M22" s="14">
        <f>M32+M35</f>
        <v>240</v>
      </c>
      <c r="N22" s="14">
        <f>N27+N32</f>
        <v>1114</v>
      </c>
      <c r="O22" s="14">
        <f>O32</f>
        <v>120</v>
      </c>
      <c r="P22" s="14">
        <v>120</v>
      </c>
      <c r="Q22" s="14">
        <v>120</v>
      </c>
      <c r="R22" s="14">
        <f>Q22</f>
        <v>120</v>
      </c>
      <c r="S22" s="14">
        <f>S32+S33</f>
        <v>806</v>
      </c>
      <c r="T22" s="14">
        <f>T27+T32</f>
        <v>1114</v>
      </c>
      <c r="U22" s="14">
        <f>U27+U32+U35</f>
        <v>4405</v>
      </c>
      <c r="V22" s="14">
        <f>V32</f>
        <v>120</v>
      </c>
      <c r="W22" s="15"/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19"/>
      <c r="L23" s="17"/>
      <c r="M23" s="18"/>
      <c r="N23" s="14"/>
      <c r="O23" s="18"/>
      <c r="P23" s="18"/>
      <c r="Q23" s="18"/>
      <c r="R23" s="18"/>
      <c r="S23" s="18"/>
      <c r="T23" s="18"/>
      <c r="U23" s="18"/>
      <c r="V23" s="18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19"/>
      <c r="L24" s="17"/>
      <c r="M24" s="18" t="s">
        <v>17</v>
      </c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17"/>
      <c r="L25" s="17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5">
      <c r="A26" s="2" t="s">
        <v>34</v>
      </c>
      <c r="B26" s="3"/>
      <c r="C26" s="3"/>
      <c r="D26" s="3"/>
      <c r="E26" s="3"/>
      <c r="F26" s="3"/>
      <c r="G26" s="3"/>
      <c r="H26" s="3"/>
      <c r="I26" s="3"/>
      <c r="J26" s="4"/>
      <c r="K26" s="19"/>
      <c r="L26" s="17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19"/>
      <c r="L27" s="17"/>
      <c r="M27" s="18"/>
      <c r="N27" s="18">
        <v>994</v>
      </c>
      <c r="O27" s="18"/>
      <c r="P27" s="18"/>
      <c r="Q27" s="18"/>
      <c r="R27" s="18"/>
      <c r="S27" s="18"/>
      <c r="T27" s="18">
        <v>994</v>
      </c>
      <c r="U27" s="18">
        <v>2485</v>
      </c>
      <c r="V27" s="18"/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19"/>
      <c r="L28" s="17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5">
      <c r="A29" s="2" t="s">
        <v>30</v>
      </c>
      <c r="B29" s="3"/>
      <c r="C29" s="3"/>
      <c r="D29" s="3"/>
      <c r="E29" s="3"/>
      <c r="F29" s="3"/>
      <c r="G29" s="3"/>
      <c r="H29" s="3"/>
      <c r="I29" s="3"/>
      <c r="J29" s="4"/>
      <c r="K29" s="19"/>
      <c r="L29" s="17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19"/>
      <c r="L30" s="17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5">
      <c r="A31" s="2" t="s">
        <v>35</v>
      </c>
      <c r="B31" s="3"/>
      <c r="C31" s="3"/>
      <c r="D31" s="3"/>
      <c r="E31" s="3"/>
      <c r="F31" s="3"/>
      <c r="G31" s="3"/>
      <c r="H31" s="3"/>
      <c r="I31" s="3"/>
      <c r="J31" s="4"/>
      <c r="K31" s="19"/>
      <c r="L31" s="17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5">
      <c r="A32" s="2" t="s">
        <v>36</v>
      </c>
      <c r="B32" s="3"/>
      <c r="C32" s="3"/>
      <c r="D32" s="3"/>
      <c r="E32" s="3"/>
      <c r="F32" s="3"/>
      <c r="G32" s="3"/>
      <c r="H32" s="3"/>
      <c r="I32" s="3"/>
      <c r="J32" s="4"/>
      <c r="K32" s="19">
        <v>120</v>
      </c>
      <c r="L32" s="19">
        <v>120</v>
      </c>
      <c r="M32" s="19">
        <v>120</v>
      </c>
      <c r="N32" s="19">
        <v>120</v>
      </c>
      <c r="O32" s="19">
        <v>120</v>
      </c>
      <c r="P32" s="19">
        <v>120</v>
      </c>
      <c r="Q32" s="19">
        <v>120</v>
      </c>
      <c r="R32" s="19">
        <v>120</v>
      </c>
      <c r="S32" s="19">
        <v>120</v>
      </c>
      <c r="T32" s="19">
        <v>120</v>
      </c>
      <c r="U32" s="19">
        <v>120</v>
      </c>
      <c r="V32" s="19">
        <v>120</v>
      </c>
    </row>
    <row r="33" spans="1:22" ht="15">
      <c r="A33" s="2" t="s">
        <v>42</v>
      </c>
      <c r="B33" s="3"/>
      <c r="C33" s="3"/>
      <c r="D33" s="3"/>
      <c r="E33" s="3"/>
      <c r="F33" s="3"/>
      <c r="G33" s="3"/>
      <c r="H33" s="3"/>
      <c r="I33" s="3"/>
      <c r="J33" s="4"/>
      <c r="K33" s="19"/>
      <c r="L33" s="17"/>
      <c r="M33" s="18"/>
      <c r="N33" s="18"/>
      <c r="O33" s="18"/>
      <c r="P33" s="18"/>
      <c r="Q33" s="18"/>
      <c r="R33" s="18"/>
      <c r="S33" s="18">
        <v>686</v>
      </c>
      <c r="T33" s="18"/>
      <c r="U33" s="18"/>
      <c r="V33" s="18"/>
    </row>
    <row r="34" spans="1:22" ht="15">
      <c r="A34" s="2" t="s">
        <v>37</v>
      </c>
      <c r="B34" s="3"/>
      <c r="C34" s="3"/>
      <c r="D34" s="3"/>
      <c r="E34" s="3"/>
      <c r="F34" s="3"/>
      <c r="G34" s="3"/>
      <c r="H34" s="3"/>
      <c r="I34" s="3"/>
      <c r="J34" s="4"/>
      <c r="K34" s="19"/>
      <c r="L34" s="17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15">
      <c r="A35" s="2" t="s">
        <v>43</v>
      </c>
      <c r="B35" s="3"/>
      <c r="C35" s="3"/>
      <c r="D35" s="3"/>
      <c r="E35" s="3"/>
      <c r="F35" s="3"/>
      <c r="G35" s="3"/>
      <c r="H35" s="3"/>
      <c r="I35" s="3"/>
      <c r="J35" s="4"/>
      <c r="K35" s="17"/>
      <c r="L35" s="17"/>
      <c r="M35" s="18">
        <v>120</v>
      </c>
      <c r="N35" s="18"/>
      <c r="O35" s="18"/>
      <c r="P35" s="18"/>
      <c r="Q35" s="18"/>
      <c r="R35" s="18"/>
      <c r="S35" s="18"/>
      <c r="T35" s="18"/>
      <c r="U35" s="18">
        <v>1800</v>
      </c>
      <c r="V35" s="18"/>
    </row>
    <row r="36" spans="1:22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4">
        <f>K16+K17+K18+K19+K21+K22</f>
        <v>3964.976</v>
      </c>
      <c r="L36" s="14">
        <f>K36</f>
        <v>3964.976</v>
      </c>
      <c r="M36" s="14">
        <f>M16+M17+M18+M19+M21+M22</f>
        <v>4084.976</v>
      </c>
      <c r="N36" s="14">
        <f>N16+N17+N18+N19+N21+N22+N23</f>
        <v>4958.976000000001</v>
      </c>
      <c r="O36" s="14">
        <f>O16+O17+O18+O19+O20+O21+O22</f>
        <v>4348.451</v>
      </c>
      <c r="P36" s="14">
        <f>O36</f>
        <v>4348.451</v>
      </c>
      <c r="Q36" s="14">
        <f>Q16+Q17+Q18+Q19+Q20+Q21+Q22</f>
        <v>4348.914000000001</v>
      </c>
      <c r="R36" s="14">
        <f>Q36</f>
        <v>4348.914000000001</v>
      </c>
      <c r="S36" s="14">
        <f>S16+S17+S18+S19+S21+S22</f>
        <v>4783.914000000001</v>
      </c>
      <c r="T36" s="14">
        <f>T16+T17+T18+T19+T21+T22</f>
        <v>5091.914000000001</v>
      </c>
      <c r="U36" s="14">
        <f>U16+U17+U19+U21+U22</f>
        <v>7595.512000000001</v>
      </c>
      <c r="V36" s="14">
        <f>V16+V17+V19+V21+V22</f>
        <v>3371.5600000000004</v>
      </c>
    </row>
    <row r="38" spans="21:22" ht="12.75">
      <c r="U38" s="20"/>
      <c r="V38" s="16">
        <f>V10+V14-V36</f>
        <v>4735.586999999997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2014-02-07T08:17:48Z</cp:lastPrinted>
  <dcterms:created xsi:type="dcterms:W3CDTF">2012-04-11T04:13:08Z</dcterms:created>
  <dcterms:modified xsi:type="dcterms:W3CDTF">2020-01-14T10:33:24Z</dcterms:modified>
  <cp:category/>
  <cp:version/>
  <cp:contentType/>
  <cp:contentStatus/>
</cp:coreProperties>
</file>