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<sst xmlns="http://schemas.openxmlformats.org/spreadsheetml/2006/main" count="49" uniqueCount="44">
  <si>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</si>
  <si>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</si>
  <si>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</si>
  <si>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</si>
  <si>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</si>
  <si>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</si>
  <si>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</si>
  <si>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</si>
  <si>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</si>
  <si>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</si>
  <si>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</si>
  <si>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</si>
  <si>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</si>
  <si>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</si>
  <si>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</si>
  <si>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</si>
  <si>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</si>
  <si>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</si>
  <si>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</si>
  <si>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</si>
  <si>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</si>
  <si>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</si>
  <si>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</si>
  <si>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</si>
  <si>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</si>
  <si>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</si>
  <si>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</si>
  <si>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</si>
  <si>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</si>
  <si>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</si>
  <si>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</si>
  <si>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</si>
  <si>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</si>
  <si>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</si>
  <si>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</si>
  <si>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</si>
  <si>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</si>
  <si>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</si>
  <si>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</si>
  <si>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</si>
  <si>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</si>
  <si>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</si>
  <si>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</si>
  <si>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 (козырьки) (опиловка)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</si>
</sst>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F7">
      <selection activeCell="V39" sqref="V39"/>
    </sheetView>
  </sheetViews>
  <sheetFormatPr defaultColWidth="9.00390625" defaultRowHeight="12.75"/>
  <cols>
    <col min="10" max="10" width="8.2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17</v>
      </c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ht="12.75">
      <c r="E5" s="14" t="s">
        <v>42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3"/>
      <c r="U9" s="13"/>
      <c r="V9" s="13"/>
    </row>
    <row r="10" spans="1:24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3">
        <v>43645</v>
      </c>
      <c r="L10" s="13">
        <f aca="true" t="shared" si="0" ref="L10:Q10">K10+K14-K36</f>
        <v>45231.272</v>
      </c>
      <c r="M10" s="13">
        <f t="shared" si="0"/>
        <v>46817.543999999994</v>
      </c>
      <c r="N10" s="13">
        <f t="shared" si="0"/>
        <v>48293.81599999999</v>
      </c>
      <c r="O10" s="13">
        <f t="shared" si="0"/>
        <v>30880.087999999992</v>
      </c>
      <c r="P10" s="13">
        <f t="shared" si="0"/>
        <v>32092.18499999999</v>
      </c>
      <c r="Q10" s="13">
        <f t="shared" si="0"/>
        <v>33304.28199999999</v>
      </c>
      <c r="R10" s="13">
        <f>Q10+Q14-Q36</f>
        <v>33144.83999999999</v>
      </c>
      <c r="S10" s="13">
        <f>R10+R14-R36</f>
        <v>34357.39799999999</v>
      </c>
      <c r="T10" s="13">
        <f>S10+S14-S36</f>
        <v>29813.955999999987</v>
      </c>
      <c r="U10" s="13">
        <f>T10+T14-T36</f>
        <v>31270.513999999992</v>
      </c>
      <c r="V10" s="13">
        <f>U10+U14-U36</f>
        <v>32727.301999999996</v>
      </c>
      <c r="W10" s="14"/>
      <c r="X10" s="14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498.9</v>
      </c>
      <c r="L11" s="11">
        <f aca="true" t="shared" si="1" ref="L11:M14">K11</f>
        <v>498.9</v>
      </c>
      <c r="M11" s="11">
        <f t="shared" si="1"/>
        <v>498.9</v>
      </c>
      <c r="N11" s="11">
        <f aca="true" t="shared" si="2" ref="N11:O14">M11</f>
        <v>498.9</v>
      </c>
      <c r="O11" s="11">
        <f t="shared" si="2"/>
        <v>498.9</v>
      </c>
      <c r="P11" s="11">
        <f aca="true" t="shared" si="3" ref="P11:Q14">O11</f>
        <v>498.9</v>
      </c>
      <c r="Q11" s="11">
        <f t="shared" si="3"/>
        <v>498.9</v>
      </c>
      <c r="R11" s="11">
        <f aca="true" t="shared" si="4" ref="R11:S14">Q11</f>
        <v>498.9</v>
      </c>
      <c r="S11" s="11">
        <f t="shared" si="4"/>
        <v>498.9</v>
      </c>
      <c r="T11" s="11">
        <f aca="true" t="shared" si="5" ref="T11:U14">S11</f>
        <v>498.9</v>
      </c>
      <c r="U11" s="11">
        <f t="shared" si="5"/>
        <v>498.9</v>
      </c>
      <c r="V11" s="11">
        <f>U11</f>
        <v>498.9</v>
      </c>
      <c r="W11" s="14"/>
      <c r="X11" s="14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12</v>
      </c>
      <c r="L12" s="12">
        <f t="shared" si="1"/>
        <v>12</v>
      </c>
      <c r="M12" s="12">
        <f t="shared" si="1"/>
        <v>12</v>
      </c>
      <c r="N12" s="12">
        <f t="shared" si="2"/>
        <v>12</v>
      </c>
      <c r="O12" s="12">
        <f t="shared" si="2"/>
        <v>12</v>
      </c>
      <c r="P12" s="12">
        <f t="shared" si="3"/>
        <v>12</v>
      </c>
      <c r="Q12" s="12">
        <f t="shared" si="3"/>
        <v>12</v>
      </c>
      <c r="R12" s="12">
        <f t="shared" si="4"/>
        <v>12</v>
      </c>
      <c r="S12" s="12">
        <f t="shared" si="4"/>
        <v>12</v>
      </c>
      <c r="T12" s="12">
        <f t="shared" si="5"/>
        <v>12</v>
      </c>
      <c r="U12" s="12">
        <f t="shared" si="5"/>
        <v>12</v>
      </c>
      <c r="V12" s="12">
        <f>U12</f>
        <v>12</v>
      </c>
      <c r="W12" s="14"/>
      <c r="X12" s="14"/>
    </row>
    <row r="13" spans="1:24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1">
        <v>10.7</v>
      </c>
      <c r="L13" s="11">
        <f t="shared" si="1"/>
        <v>10.7</v>
      </c>
      <c r="M13" s="11">
        <f t="shared" si="1"/>
        <v>10.7</v>
      </c>
      <c r="N13" s="11">
        <f t="shared" si="2"/>
        <v>10.7</v>
      </c>
      <c r="O13" s="11">
        <f t="shared" si="2"/>
        <v>10.7</v>
      </c>
      <c r="P13" s="11">
        <f t="shared" si="3"/>
        <v>10.7</v>
      </c>
      <c r="Q13" s="11">
        <f t="shared" si="3"/>
        <v>10.7</v>
      </c>
      <c r="R13" s="11">
        <f t="shared" si="4"/>
        <v>10.7</v>
      </c>
      <c r="S13" s="11">
        <f t="shared" si="4"/>
        <v>10.7</v>
      </c>
      <c r="T13" s="11">
        <f t="shared" si="5"/>
        <v>10.7</v>
      </c>
      <c r="U13" s="21">
        <v>9.16</v>
      </c>
      <c r="V13" s="21">
        <v>9.21</v>
      </c>
      <c r="W13" s="14"/>
      <c r="X13" s="14"/>
    </row>
    <row r="14" spans="1:24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3">
        <v>5338</v>
      </c>
      <c r="L14" s="13">
        <f t="shared" si="1"/>
        <v>5338</v>
      </c>
      <c r="M14" s="13">
        <f t="shared" si="1"/>
        <v>5338</v>
      </c>
      <c r="N14" s="13">
        <f t="shared" si="2"/>
        <v>5338</v>
      </c>
      <c r="O14" s="13">
        <f t="shared" si="2"/>
        <v>5338</v>
      </c>
      <c r="P14" s="13">
        <f t="shared" si="3"/>
        <v>5338</v>
      </c>
      <c r="Q14" s="13">
        <f t="shared" si="3"/>
        <v>5338</v>
      </c>
      <c r="R14" s="13">
        <f t="shared" si="4"/>
        <v>5338</v>
      </c>
      <c r="S14" s="13">
        <f t="shared" si="4"/>
        <v>5338</v>
      </c>
      <c r="T14" s="13">
        <f t="shared" si="5"/>
        <v>5338</v>
      </c>
      <c r="U14" s="13">
        <f>U11*U13</f>
        <v>4569.924</v>
      </c>
      <c r="V14" s="13">
        <f>V11*V13</f>
        <v>4594.869000000001</v>
      </c>
      <c r="W14" s="14"/>
      <c r="X14" s="14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</row>
    <row r="16" spans="1:24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3">
        <f>K11*4.13</f>
        <v>2060.457</v>
      </c>
      <c r="L16" s="13">
        <f aca="true" t="shared" si="6" ref="L16:M19">K16</f>
        <v>2060.457</v>
      </c>
      <c r="M16" s="13">
        <f t="shared" si="6"/>
        <v>2060.457</v>
      </c>
      <c r="N16" s="13">
        <f aca="true" t="shared" si="7" ref="N16:S16">M16</f>
        <v>2060.457</v>
      </c>
      <c r="O16" s="13">
        <f>O11*4.34</f>
        <v>2165.2259999999997</v>
      </c>
      <c r="P16" s="13">
        <f t="shared" si="7"/>
        <v>2165.2259999999997</v>
      </c>
      <c r="Q16" s="13">
        <f t="shared" si="7"/>
        <v>2165.2259999999997</v>
      </c>
      <c r="R16" s="13">
        <f t="shared" si="7"/>
        <v>2165.2259999999997</v>
      </c>
      <c r="S16" s="13">
        <f t="shared" si="7"/>
        <v>2165.2259999999997</v>
      </c>
      <c r="T16" s="13">
        <f aca="true" t="shared" si="8" ref="T16:T21">S16</f>
        <v>2165.2259999999997</v>
      </c>
      <c r="U16" s="13">
        <f>T16</f>
        <v>2165.2259999999997</v>
      </c>
      <c r="V16" s="13">
        <v>2215</v>
      </c>
      <c r="W16" s="14"/>
      <c r="X16" s="14"/>
    </row>
    <row r="17" spans="1:24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3">
        <f>O17</f>
        <v>349.22999999999996</v>
      </c>
      <c r="L17" s="13">
        <f t="shared" si="6"/>
        <v>349.22999999999996</v>
      </c>
      <c r="M17" s="13">
        <f t="shared" si="6"/>
        <v>349.22999999999996</v>
      </c>
      <c r="N17" s="13">
        <f>M17</f>
        <v>349.22999999999996</v>
      </c>
      <c r="O17" s="13">
        <f>O11*0.7</f>
        <v>349.22999999999996</v>
      </c>
      <c r="P17" s="13">
        <f aca="true" t="shared" si="9" ref="P17:Q21">O17</f>
        <v>349.22999999999996</v>
      </c>
      <c r="Q17" s="13">
        <f t="shared" si="9"/>
        <v>349.22999999999996</v>
      </c>
      <c r="R17" s="13">
        <f aca="true" t="shared" si="10" ref="R17:S21">Q17</f>
        <v>349.22999999999996</v>
      </c>
      <c r="S17" s="13">
        <f t="shared" si="10"/>
        <v>349.22999999999996</v>
      </c>
      <c r="T17" s="13">
        <f t="shared" si="8"/>
        <v>349.22999999999996</v>
      </c>
      <c r="U17" s="13">
        <f>T17</f>
        <v>349.22999999999996</v>
      </c>
      <c r="V17" s="13">
        <v>359</v>
      </c>
      <c r="W17" s="14"/>
      <c r="X17" s="14"/>
    </row>
    <row r="18" spans="1:24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3">
        <f>K11*1.54</f>
        <v>768.3059999999999</v>
      </c>
      <c r="L18" s="13">
        <f t="shared" si="6"/>
        <v>768.3059999999999</v>
      </c>
      <c r="M18" s="13">
        <f t="shared" si="6"/>
        <v>768.3059999999999</v>
      </c>
      <c r="N18" s="13">
        <f>M18</f>
        <v>768.3059999999999</v>
      </c>
      <c r="O18" s="13">
        <f>N18</f>
        <v>768.3059999999999</v>
      </c>
      <c r="P18" s="13">
        <f t="shared" si="9"/>
        <v>768.3059999999999</v>
      </c>
      <c r="Q18" s="13">
        <f t="shared" si="9"/>
        <v>768.3059999999999</v>
      </c>
      <c r="R18" s="13">
        <f t="shared" si="10"/>
        <v>768.3059999999999</v>
      </c>
      <c r="S18" s="13">
        <f t="shared" si="10"/>
        <v>768.3059999999999</v>
      </c>
      <c r="T18" s="13">
        <f t="shared" si="8"/>
        <v>768.3059999999999</v>
      </c>
      <c r="U18" s="13">
        <v>0</v>
      </c>
      <c r="V18" s="13">
        <f>U18</f>
        <v>0</v>
      </c>
      <c r="W18" s="14"/>
      <c r="X18" s="14"/>
    </row>
    <row r="19" spans="1:24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>
        <f>K11</f>
        <v>498.9</v>
      </c>
      <c r="L19" s="13">
        <f t="shared" si="6"/>
        <v>498.9</v>
      </c>
      <c r="M19" s="13">
        <f t="shared" si="6"/>
        <v>498.9</v>
      </c>
      <c r="N19" s="13">
        <f>M19</f>
        <v>498.9</v>
      </c>
      <c r="O19" s="13">
        <f>N19</f>
        <v>498.9</v>
      </c>
      <c r="P19" s="13">
        <f t="shared" si="9"/>
        <v>498.9</v>
      </c>
      <c r="Q19" s="13">
        <f t="shared" si="9"/>
        <v>498.9</v>
      </c>
      <c r="R19" s="13">
        <f t="shared" si="10"/>
        <v>498.9</v>
      </c>
      <c r="S19" s="13">
        <f t="shared" si="10"/>
        <v>498.9</v>
      </c>
      <c r="T19" s="13">
        <f t="shared" si="8"/>
        <v>498.9</v>
      </c>
      <c r="U19" s="13">
        <f>T19</f>
        <v>498.9</v>
      </c>
      <c r="V19" s="13">
        <f>U19</f>
        <v>498.9</v>
      </c>
      <c r="W19" s="14"/>
      <c r="X19" s="14"/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8"/>
      <c r="L20" s="16"/>
      <c r="M20" s="17"/>
      <c r="N20" s="17"/>
      <c r="O20" s="13">
        <f>O11*0.49</f>
        <v>244.46099999999998</v>
      </c>
      <c r="P20" s="13">
        <v>244</v>
      </c>
      <c r="Q20" s="13">
        <f>P20</f>
        <v>244</v>
      </c>
      <c r="R20" s="13">
        <f t="shared" si="10"/>
        <v>244</v>
      </c>
      <c r="S20" s="13" t="s">
        <v>17</v>
      </c>
      <c r="T20" s="13" t="str">
        <f t="shared" si="8"/>
        <v> </v>
      </c>
      <c r="U20" s="13" t="str">
        <f>T20</f>
        <v> </v>
      </c>
      <c r="V20" s="13" t="str">
        <f>U20</f>
        <v> 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3">
        <f>K11*0.15</f>
        <v>74.835</v>
      </c>
      <c r="L21" s="13">
        <f>L11*0.15</f>
        <v>74.835</v>
      </c>
      <c r="M21" s="13">
        <f>M11*0.15</f>
        <v>74.835</v>
      </c>
      <c r="N21" s="13">
        <f>N11*0.15</f>
        <v>74.835</v>
      </c>
      <c r="O21" s="13">
        <f>O11*0.2</f>
        <v>99.78</v>
      </c>
      <c r="P21" s="13">
        <f t="shared" si="9"/>
        <v>99.78</v>
      </c>
      <c r="Q21" s="13">
        <f t="shared" si="9"/>
        <v>99.78</v>
      </c>
      <c r="R21" s="13">
        <f t="shared" si="10"/>
        <v>99.78</v>
      </c>
      <c r="S21" s="13">
        <f t="shared" si="10"/>
        <v>99.78</v>
      </c>
      <c r="T21" s="13">
        <f t="shared" si="8"/>
        <v>99.78</v>
      </c>
      <c r="U21" s="13">
        <f>T21</f>
        <v>99.78</v>
      </c>
      <c r="V21" s="13">
        <f>U21</f>
        <v>99.78</v>
      </c>
    </row>
    <row r="22" spans="1:22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6"/>
      <c r="L22" s="16"/>
      <c r="M22" s="13">
        <f>M35</f>
        <v>110</v>
      </c>
      <c r="N22" s="13">
        <f>N33</f>
        <v>19000</v>
      </c>
      <c r="O22" s="17"/>
      <c r="P22" s="13"/>
      <c r="Q22" s="13">
        <f>Q35</f>
        <v>1372</v>
      </c>
      <c r="R22" s="13" t="s">
        <v>17</v>
      </c>
      <c r="S22" s="13">
        <v>6000</v>
      </c>
      <c r="T22" s="17" t="s">
        <v>17</v>
      </c>
      <c r="U22" s="17" t="str">
        <f>T22</f>
        <v> </v>
      </c>
      <c r="V22" s="13" t="str">
        <f>U22</f>
        <v> 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6"/>
      <c r="M33" s="17"/>
      <c r="N33" s="17">
        <v>19000</v>
      </c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6"/>
      <c r="L35" s="16"/>
      <c r="M35" s="17">
        <v>110</v>
      </c>
      <c r="N35" s="17"/>
      <c r="O35" s="17"/>
      <c r="P35" s="17"/>
      <c r="Q35" s="17">
        <v>1372</v>
      </c>
      <c r="R35" s="17"/>
      <c r="S35" s="17">
        <v>6000</v>
      </c>
      <c r="T35" s="17"/>
      <c r="U35" s="17"/>
      <c r="V35" s="17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3">
        <f>SUM(K16:K35)</f>
        <v>3751.728</v>
      </c>
      <c r="L36" s="13">
        <f>K36</f>
        <v>3751.728</v>
      </c>
      <c r="M36" s="13">
        <f>M16+M17+M18+M19+M21+M22</f>
        <v>3861.728</v>
      </c>
      <c r="N36" s="13">
        <f>N16+N17+N18+N19+N21+N22</f>
        <v>22751.728</v>
      </c>
      <c r="O36" s="13">
        <f>O16+O17+O18+O19+O20+O21</f>
        <v>4125.902999999999</v>
      </c>
      <c r="P36" s="13">
        <f>O36</f>
        <v>4125.902999999999</v>
      </c>
      <c r="Q36" s="13">
        <f>Q16+Q17+Q18+Q19+Q20+Q21+Q22</f>
        <v>5497.442</v>
      </c>
      <c r="R36" s="13">
        <f>R16+R17+R18+R19+R20+R21</f>
        <v>4125.442</v>
      </c>
      <c r="S36" s="13">
        <f>S16+S17+S18+S19+S21+S22</f>
        <v>9881.442</v>
      </c>
      <c r="T36" s="13">
        <f>T16+T17+T18+T19+T21</f>
        <v>3881.442</v>
      </c>
      <c r="U36" s="13">
        <f>U16+U17+U19+U21</f>
        <v>3113.136</v>
      </c>
      <c r="V36" s="13">
        <f>V16+V17+V19+V21</f>
        <v>3172.6800000000003</v>
      </c>
    </row>
    <row r="38" spans="21:22" ht="12.75">
      <c r="U38" s="20"/>
      <c r="V38" s="19">
        <f>V10+V14-V36</f>
        <v>34149.490999999995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2016-02-03T06:34:36Z</cp:lastPrinted>
  <dcterms:created xsi:type="dcterms:W3CDTF">2012-04-11T04:13:08Z</dcterms:created>
  <dcterms:modified xsi:type="dcterms:W3CDTF">2020-01-14T10:32:31Z</dcterms:modified>
  <cp:category/>
  <cp:version/>
  <cp:contentType/>
  <cp:contentStatus/>
</cp:coreProperties>
</file>