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<sst xmlns="http://schemas.openxmlformats.org/spreadsheetml/2006/main" count="45" uniqueCount="44">
  <si>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</si>
  <si>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</si>
  <si>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</si>
  <si>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</si>
  <si>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</si>
  <si>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</si>
  <si>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</si>
  <si>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</si>
  <si>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</si>
  <si>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</si>
  <si>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</si>
  <si>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</si>
  <si>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</si>
  <si>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</si>
  <si>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</si>
  <si>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</si>
  <si>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</si>
  <si>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</si>
  <si>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</si>
  <si>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</si>
  <si>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</si>
  <si>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</si>
  <si>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</si>
  <si>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</si>
  <si>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</si>
  <si>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</si>
  <si>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</si>
  <si>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</si>
  <si>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</si>
  <si>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</si>
  <si>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</si>
  <si>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</si>
  <si>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</si>
  <si>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</si>
  <si>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</si>
  <si>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</si>
  <si>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</si>
  <si>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19  ул. Голикова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</si>
  <si>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</si>
  <si>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</si>
  <si>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л. Ремонт крыши (сосульки)</t>
  </si>
  <si>
    <t>2019 год</t>
  </si>
  <si>
    <t>к. Прочие работы  (реестр)</t>
  </si>
  <si>
    <t>е. Текущий ремонт подъездов (фасада)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</si>
</sst>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  <xf numFmtId="2" fontId="3" fillId="0" borderId="1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E2">
      <selection activeCell="V39" sqref="V39"/>
    </sheetView>
  </sheetViews>
  <sheetFormatPr defaultColWidth="9.00390625" defaultRowHeight="12.75"/>
  <cols>
    <col min="10" max="10" width="8.00390625" style="0" customWidth="1"/>
    <col min="22" max="22" width="9.625" style="0" customWidth="1"/>
    <col min="33" max="33" width="18.12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6" t="s">
        <v>16</v>
      </c>
    </row>
    <row r="5" ht="12.75">
      <c r="E5" s="15" t="s">
        <v>41</v>
      </c>
    </row>
    <row r="6" ht="12.75">
      <c r="AH6" s="14"/>
    </row>
    <row r="8" spans="11:22" ht="12.75">
      <c r="K8" t="s">
        <v>25</v>
      </c>
      <c r="L8" t="s">
        <v>26</v>
      </c>
      <c r="M8" t="s">
        <v>27</v>
      </c>
      <c r="N8" t="s">
        <v>19</v>
      </c>
      <c r="O8" t="s">
        <v>18</v>
      </c>
      <c r="P8" t="s">
        <v>17</v>
      </c>
      <c r="Q8" t="s">
        <v>10</v>
      </c>
      <c r="R8" t="s">
        <v>11</v>
      </c>
      <c r="S8" t="s">
        <v>12</v>
      </c>
      <c r="T8" t="s">
        <v>28</v>
      </c>
      <c r="U8" t="s">
        <v>14</v>
      </c>
      <c r="V8" t="s">
        <v>15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16</v>
      </c>
      <c r="L9" s="5"/>
      <c r="M9" s="11"/>
      <c r="N9" s="11"/>
      <c r="O9" s="11"/>
      <c r="P9" s="11"/>
      <c r="Q9" s="11"/>
      <c r="R9" s="13">
        <f>Q10+Q14-Q36</f>
        <v>-219.33000000000538</v>
      </c>
      <c r="S9" s="11"/>
      <c r="T9" s="13"/>
      <c r="U9" s="13"/>
      <c r="V9" s="13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3">
        <v>5217</v>
      </c>
      <c r="L10" s="13">
        <f aca="true" t="shared" si="0" ref="L10:Q10">K10+K14-K36</f>
        <v>5047.849999999999</v>
      </c>
      <c r="M10" s="13">
        <f t="shared" si="0"/>
        <v>5608.699999999998</v>
      </c>
      <c r="N10" s="13">
        <f t="shared" si="0"/>
        <v>6319.079999999996</v>
      </c>
      <c r="O10" s="13">
        <f t="shared" si="0"/>
        <v>7029.4599999999955</v>
      </c>
      <c r="P10" s="13">
        <f t="shared" si="0"/>
        <v>7742.529999999995</v>
      </c>
      <c r="Q10" s="13">
        <f t="shared" si="0"/>
        <v>8535.599999999995</v>
      </c>
      <c r="R10" s="13"/>
      <c r="S10" s="13">
        <f>R9+R14-R36</f>
        <v>573.7399999999948</v>
      </c>
      <c r="T10" s="13">
        <f>S10+S14-S36</f>
        <v>1366.8099999999945</v>
      </c>
      <c r="U10" s="13">
        <f>T10+T14-T36</f>
        <v>2159.879999999994</v>
      </c>
      <c r="V10" s="13">
        <f>U10+U14-U36</f>
        <v>2952.9499999999944</v>
      </c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393.5</v>
      </c>
      <c r="L11" s="11">
        <f>K11</f>
        <v>393.5</v>
      </c>
      <c r="M11" s="11">
        <f>L11</f>
        <v>393.5</v>
      </c>
      <c r="N11" s="11">
        <f aca="true" t="shared" si="1" ref="N11:P12">M11</f>
        <v>393.5</v>
      </c>
      <c r="O11" s="11">
        <f t="shared" si="1"/>
        <v>393.5</v>
      </c>
      <c r="P11" s="11">
        <f t="shared" si="1"/>
        <v>393.5</v>
      </c>
      <c r="Q11" s="11">
        <f aca="true" t="shared" si="2" ref="Q11:R14">P11</f>
        <v>393.5</v>
      </c>
      <c r="R11" s="11">
        <f t="shared" si="2"/>
        <v>393.5</v>
      </c>
      <c r="S11" s="11">
        <f aca="true" t="shared" si="3" ref="S11:T14">R11</f>
        <v>393.5</v>
      </c>
      <c r="T11" s="11">
        <f t="shared" si="3"/>
        <v>393.5</v>
      </c>
      <c r="U11" s="11">
        <f aca="true" t="shared" si="4" ref="U11:V14">T11</f>
        <v>393.5</v>
      </c>
      <c r="V11" s="11">
        <f t="shared" si="4"/>
        <v>393.5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2">
        <v>8</v>
      </c>
      <c r="L12" s="12">
        <f>K12</f>
        <v>8</v>
      </c>
      <c r="M12" s="12">
        <f>L12</f>
        <v>8</v>
      </c>
      <c r="N12" s="12">
        <f t="shared" si="1"/>
        <v>8</v>
      </c>
      <c r="O12" s="12">
        <f t="shared" si="1"/>
        <v>8</v>
      </c>
      <c r="P12" s="12">
        <f t="shared" si="1"/>
        <v>8</v>
      </c>
      <c r="Q12" s="12">
        <f t="shared" si="2"/>
        <v>8</v>
      </c>
      <c r="R12" s="12">
        <f t="shared" si="2"/>
        <v>8</v>
      </c>
      <c r="S12" s="12">
        <f t="shared" si="3"/>
        <v>8</v>
      </c>
      <c r="T12" s="12">
        <f t="shared" si="3"/>
        <v>8</v>
      </c>
      <c r="U12" s="12">
        <f t="shared" si="4"/>
        <v>8</v>
      </c>
      <c r="V12" s="12">
        <f t="shared" si="4"/>
        <v>8</v>
      </c>
    </row>
    <row r="13" spans="1:22" ht="15">
      <c r="A13" s="2" t="s">
        <v>20</v>
      </c>
      <c r="B13" s="3"/>
      <c r="C13" s="3"/>
      <c r="D13" s="3"/>
      <c r="E13" s="3"/>
      <c r="F13" s="3"/>
      <c r="G13" s="3"/>
      <c r="H13" s="3"/>
      <c r="I13" s="3"/>
      <c r="J13" s="4"/>
      <c r="K13" s="12">
        <v>9.53</v>
      </c>
      <c r="L13" s="12">
        <v>9.53</v>
      </c>
      <c r="M13" s="12">
        <v>9.53</v>
      </c>
      <c r="N13" s="12">
        <v>9.53</v>
      </c>
      <c r="O13" s="12">
        <v>10</v>
      </c>
      <c r="P13" s="12">
        <f>O13</f>
        <v>10</v>
      </c>
      <c r="Q13" s="12">
        <f t="shared" si="2"/>
        <v>10</v>
      </c>
      <c r="R13" s="12">
        <f t="shared" si="2"/>
        <v>10</v>
      </c>
      <c r="S13" s="12">
        <f t="shared" si="3"/>
        <v>10</v>
      </c>
      <c r="T13" s="12">
        <f t="shared" si="3"/>
        <v>10</v>
      </c>
      <c r="U13" s="21">
        <v>8.46</v>
      </c>
      <c r="V13" s="21">
        <f t="shared" si="4"/>
        <v>8.46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3">
        <v>3750</v>
      </c>
      <c r="L14" s="13">
        <v>3750</v>
      </c>
      <c r="M14" s="13">
        <v>3750</v>
      </c>
      <c r="N14" s="13">
        <v>3750</v>
      </c>
      <c r="O14" s="13">
        <f>O11*O13</f>
        <v>3935</v>
      </c>
      <c r="P14" s="13">
        <f>O14</f>
        <v>3935</v>
      </c>
      <c r="Q14" s="13">
        <f t="shared" si="2"/>
        <v>3935</v>
      </c>
      <c r="R14" s="13">
        <f t="shared" si="2"/>
        <v>3935</v>
      </c>
      <c r="S14" s="13">
        <f t="shared" si="3"/>
        <v>3935</v>
      </c>
      <c r="T14" s="13">
        <f t="shared" si="3"/>
        <v>3935</v>
      </c>
      <c r="U14" s="13">
        <f>U11*U13</f>
        <v>3329.01</v>
      </c>
      <c r="V14" s="13">
        <f t="shared" si="4"/>
        <v>3329.01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3">
        <f>K11*4.13</f>
        <v>1625.155</v>
      </c>
      <c r="L16" s="13">
        <f aca="true" t="shared" si="5" ref="L16:M19">K16</f>
        <v>1625.155</v>
      </c>
      <c r="M16" s="13">
        <f t="shared" si="5"/>
        <v>1625.155</v>
      </c>
      <c r="N16" s="13">
        <f aca="true" t="shared" si="6" ref="N16:S16">M16</f>
        <v>1625.155</v>
      </c>
      <c r="O16" s="13">
        <f>O11*4.34</f>
        <v>1707.79</v>
      </c>
      <c r="P16" s="13">
        <f t="shared" si="6"/>
        <v>1707.79</v>
      </c>
      <c r="Q16" s="13">
        <f t="shared" si="6"/>
        <v>1707.79</v>
      </c>
      <c r="R16" s="13">
        <f t="shared" si="6"/>
        <v>1707.79</v>
      </c>
      <c r="S16" s="13">
        <f t="shared" si="6"/>
        <v>1707.79</v>
      </c>
      <c r="T16" s="13">
        <f aca="true" t="shared" si="7" ref="T16:T21">S16</f>
        <v>1707.79</v>
      </c>
      <c r="U16" s="13">
        <f>T16</f>
        <v>1707.79</v>
      </c>
      <c r="V16" s="13">
        <v>1747</v>
      </c>
    </row>
    <row r="17" spans="1:22" ht="15.75">
      <c r="A17" s="7" t="s">
        <v>13</v>
      </c>
      <c r="B17" s="3"/>
      <c r="C17" s="3"/>
      <c r="D17" s="3"/>
      <c r="E17" s="3"/>
      <c r="F17" s="3"/>
      <c r="G17" s="3"/>
      <c r="H17" s="3"/>
      <c r="I17" s="3"/>
      <c r="J17" s="4"/>
      <c r="K17" s="13">
        <f>O17</f>
        <v>275.45</v>
      </c>
      <c r="L17" s="13">
        <f t="shared" si="5"/>
        <v>275.45</v>
      </c>
      <c r="M17" s="13">
        <f t="shared" si="5"/>
        <v>275.45</v>
      </c>
      <c r="N17" s="13">
        <f>M17</f>
        <v>275.45</v>
      </c>
      <c r="O17" s="13">
        <f>O11*0.7</f>
        <v>275.45</v>
      </c>
      <c r="P17" s="13">
        <f aca="true" t="shared" si="8" ref="P17:Q21">O17</f>
        <v>275.45</v>
      </c>
      <c r="Q17" s="13">
        <f t="shared" si="8"/>
        <v>275.45</v>
      </c>
      <c r="R17" s="13">
        <f aca="true" t="shared" si="9" ref="R17:S21">Q17</f>
        <v>275.45</v>
      </c>
      <c r="S17" s="13">
        <f t="shared" si="9"/>
        <v>275.45</v>
      </c>
      <c r="T17" s="13">
        <f t="shared" si="7"/>
        <v>275.45</v>
      </c>
      <c r="U17" s="13">
        <f>T17</f>
        <v>275.45</v>
      </c>
      <c r="V17" s="13">
        <v>283</v>
      </c>
    </row>
    <row r="18" spans="1:22" ht="15.75">
      <c r="A18" s="7" t="s">
        <v>21</v>
      </c>
      <c r="B18" s="3"/>
      <c r="C18" s="3"/>
      <c r="D18" s="3"/>
      <c r="E18" s="3"/>
      <c r="F18" s="3"/>
      <c r="G18" s="3"/>
      <c r="H18" s="3"/>
      <c r="I18" s="3"/>
      <c r="J18" s="4"/>
      <c r="K18" s="13">
        <f>K11*1.54</f>
        <v>605.99</v>
      </c>
      <c r="L18" s="13">
        <f t="shared" si="5"/>
        <v>605.99</v>
      </c>
      <c r="M18" s="13">
        <f t="shared" si="5"/>
        <v>605.99</v>
      </c>
      <c r="N18" s="13">
        <f>M18</f>
        <v>605.99</v>
      </c>
      <c r="O18" s="13">
        <f>N18</f>
        <v>605.99</v>
      </c>
      <c r="P18" s="13">
        <f t="shared" si="8"/>
        <v>605.99</v>
      </c>
      <c r="Q18" s="13">
        <f t="shared" si="8"/>
        <v>605.99</v>
      </c>
      <c r="R18" s="13">
        <f t="shared" si="9"/>
        <v>605.99</v>
      </c>
      <c r="S18" s="13">
        <f t="shared" si="9"/>
        <v>605.99</v>
      </c>
      <c r="T18" s="13">
        <f t="shared" si="7"/>
        <v>605.99</v>
      </c>
      <c r="U18" s="13">
        <v>0</v>
      </c>
      <c r="V18" s="13">
        <f>U18</f>
        <v>0</v>
      </c>
    </row>
    <row r="19" spans="1:22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3">
        <v>394</v>
      </c>
      <c r="L19" s="13">
        <f t="shared" si="5"/>
        <v>394</v>
      </c>
      <c r="M19" s="13">
        <f t="shared" si="5"/>
        <v>394</v>
      </c>
      <c r="N19" s="13">
        <f>M19</f>
        <v>394</v>
      </c>
      <c r="O19" s="13">
        <f>N19</f>
        <v>394</v>
      </c>
      <c r="P19" s="13">
        <f t="shared" si="8"/>
        <v>394</v>
      </c>
      <c r="Q19" s="13">
        <f t="shared" si="8"/>
        <v>394</v>
      </c>
      <c r="R19" s="13">
        <f t="shared" si="9"/>
        <v>394</v>
      </c>
      <c r="S19" s="13">
        <f t="shared" si="9"/>
        <v>394</v>
      </c>
      <c r="T19" s="13">
        <f t="shared" si="7"/>
        <v>394</v>
      </c>
      <c r="U19" s="13">
        <f>T19</f>
        <v>394</v>
      </c>
      <c r="V19" s="13">
        <f>U19</f>
        <v>394</v>
      </c>
    </row>
    <row r="20" spans="1:22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2">
        <v>0</v>
      </c>
      <c r="L20" s="13">
        <f>K20</f>
        <v>0</v>
      </c>
      <c r="M20" s="13">
        <f>L20</f>
        <v>0</v>
      </c>
      <c r="N20" s="13">
        <f>M20</f>
        <v>0</v>
      </c>
      <c r="O20" s="13">
        <f>N20</f>
        <v>0</v>
      </c>
      <c r="P20" s="13">
        <f t="shared" si="8"/>
        <v>0</v>
      </c>
      <c r="Q20" s="13">
        <f t="shared" si="8"/>
        <v>0</v>
      </c>
      <c r="R20" s="13">
        <f t="shared" si="9"/>
        <v>0</v>
      </c>
      <c r="S20" s="13">
        <f t="shared" si="9"/>
        <v>0</v>
      </c>
      <c r="T20" s="13">
        <f t="shared" si="7"/>
        <v>0</v>
      </c>
      <c r="U20" s="13">
        <f>T20</f>
        <v>0</v>
      </c>
      <c r="V20" s="13">
        <f>U20</f>
        <v>0</v>
      </c>
    </row>
    <row r="21" spans="1:22" ht="15.75">
      <c r="A21" s="7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3">
        <f>K11*0.15</f>
        <v>59.025</v>
      </c>
      <c r="L21" s="13">
        <f>L11*0.15</f>
        <v>59.025</v>
      </c>
      <c r="M21" s="13">
        <f>M11*0.15</f>
        <v>59.025</v>
      </c>
      <c r="N21" s="13">
        <f>N11*0.15</f>
        <v>59.025</v>
      </c>
      <c r="O21" s="13">
        <f>O11*0.2</f>
        <v>78.7</v>
      </c>
      <c r="P21" s="13">
        <f t="shared" si="8"/>
        <v>78.7</v>
      </c>
      <c r="Q21" s="13">
        <f t="shared" si="8"/>
        <v>78.7</v>
      </c>
      <c r="R21" s="13">
        <f t="shared" si="9"/>
        <v>78.7</v>
      </c>
      <c r="S21" s="13">
        <f t="shared" si="9"/>
        <v>78.7</v>
      </c>
      <c r="T21" s="13">
        <f t="shared" si="7"/>
        <v>78.7</v>
      </c>
      <c r="U21" s="13">
        <f>T21</f>
        <v>78.7</v>
      </c>
      <c r="V21" s="13">
        <f>U21</f>
        <v>78.7</v>
      </c>
    </row>
    <row r="22" spans="1:22" ht="15.75">
      <c r="A22" s="7" t="s">
        <v>39</v>
      </c>
      <c r="B22" s="6"/>
      <c r="C22" s="6"/>
      <c r="D22" s="6"/>
      <c r="E22" s="6"/>
      <c r="F22" s="6"/>
      <c r="G22" s="6"/>
      <c r="H22" s="6"/>
      <c r="I22" s="3"/>
      <c r="J22" s="4"/>
      <c r="K22" s="13">
        <f>K26+K32+K33</f>
        <v>959.53</v>
      </c>
      <c r="L22" s="13">
        <f>L32+L33</f>
        <v>229.53</v>
      </c>
      <c r="M22" s="13">
        <f>M32</f>
        <v>80</v>
      </c>
      <c r="N22" s="13">
        <f>N32</f>
        <v>80</v>
      </c>
      <c r="O22" s="13">
        <f>O32+O35</f>
        <v>160</v>
      </c>
      <c r="P22" s="13">
        <v>80</v>
      </c>
      <c r="Q22" s="13">
        <f>Q28+Q32</f>
        <v>9628</v>
      </c>
      <c r="R22" s="13">
        <f>R32</f>
        <v>80</v>
      </c>
      <c r="S22" s="13">
        <v>80</v>
      </c>
      <c r="T22" s="13">
        <f>S22</f>
        <v>80</v>
      </c>
      <c r="U22" s="13">
        <f>T22</f>
        <v>80</v>
      </c>
      <c r="V22" s="13">
        <f>U22</f>
        <v>80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8"/>
      <c r="L23" s="19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8"/>
      <c r="L24" s="19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9"/>
      <c r="L25" s="19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18">
        <v>730</v>
      </c>
      <c r="L26" s="19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8"/>
      <c r="L27" s="19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">
      <c r="A28" s="2" t="s">
        <v>43</v>
      </c>
      <c r="B28" s="3"/>
      <c r="C28" s="3"/>
      <c r="D28" s="3"/>
      <c r="E28" s="3"/>
      <c r="F28" s="3"/>
      <c r="G28" s="3"/>
      <c r="H28" s="3"/>
      <c r="I28" s="3"/>
      <c r="J28" s="4"/>
      <c r="K28" s="18"/>
      <c r="L28" s="19"/>
      <c r="M28" s="17"/>
      <c r="N28" s="17"/>
      <c r="O28" s="17"/>
      <c r="P28" s="17"/>
      <c r="Q28" s="17">
        <v>9548</v>
      </c>
      <c r="R28" s="17"/>
      <c r="S28" s="17"/>
      <c r="T28" s="17"/>
      <c r="U28" s="17"/>
      <c r="V28" s="17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8"/>
      <c r="L29" s="19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8" t="s">
        <v>7</v>
      </c>
      <c r="B30" s="9"/>
      <c r="C30" s="9"/>
      <c r="D30" s="9"/>
      <c r="E30" s="9"/>
      <c r="F30" s="9"/>
      <c r="G30" s="9"/>
      <c r="H30" s="9"/>
      <c r="I30" s="9"/>
      <c r="J30" s="10"/>
      <c r="K30" s="18"/>
      <c r="L30" s="19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8"/>
      <c r="L31" s="19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8">
        <v>80</v>
      </c>
      <c r="L32" s="19">
        <f aca="true" t="shared" si="10" ref="L32:Q32">K32</f>
        <v>80</v>
      </c>
      <c r="M32" s="17">
        <f t="shared" si="10"/>
        <v>80</v>
      </c>
      <c r="N32" s="17">
        <f t="shared" si="10"/>
        <v>80</v>
      </c>
      <c r="O32" s="17">
        <f t="shared" si="10"/>
        <v>80</v>
      </c>
      <c r="P32" s="17">
        <f t="shared" si="10"/>
        <v>80</v>
      </c>
      <c r="Q32" s="17">
        <f t="shared" si="10"/>
        <v>80</v>
      </c>
      <c r="R32" s="17">
        <f>Q32</f>
        <v>80</v>
      </c>
      <c r="S32" s="17">
        <f>R32</f>
        <v>80</v>
      </c>
      <c r="T32" s="17">
        <f>S32</f>
        <v>80</v>
      </c>
      <c r="U32" s="17">
        <f>T32</f>
        <v>80</v>
      </c>
      <c r="V32" s="17">
        <f>U32</f>
        <v>80</v>
      </c>
    </row>
    <row r="33" spans="1:22" ht="15">
      <c r="A33" s="2" t="s">
        <v>40</v>
      </c>
      <c r="B33" s="3"/>
      <c r="C33" s="3"/>
      <c r="D33" s="3"/>
      <c r="E33" s="3"/>
      <c r="F33" s="3"/>
      <c r="G33" s="3"/>
      <c r="H33" s="3"/>
      <c r="I33" s="3"/>
      <c r="J33" s="4"/>
      <c r="K33" s="19">
        <f>K11*0.38</f>
        <v>149.53</v>
      </c>
      <c r="L33" s="19">
        <f>K33</f>
        <v>149.53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8"/>
      <c r="L34" s="19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ht="15">
      <c r="A35" s="2" t="s">
        <v>42</v>
      </c>
      <c r="B35" s="3"/>
      <c r="C35" s="3"/>
      <c r="D35" s="3"/>
      <c r="E35" s="3"/>
      <c r="F35" s="3"/>
      <c r="G35" s="3"/>
      <c r="H35" s="3"/>
      <c r="I35" s="3"/>
      <c r="J35" s="4"/>
      <c r="K35" s="13"/>
      <c r="L35" s="13"/>
      <c r="M35" s="13"/>
      <c r="N35" s="13"/>
      <c r="O35" s="19">
        <v>80</v>
      </c>
      <c r="P35" s="13"/>
      <c r="Q35" s="13"/>
      <c r="R35" s="13"/>
      <c r="S35" s="13"/>
      <c r="T35" s="13"/>
      <c r="U35" s="13"/>
      <c r="V35" s="13"/>
    </row>
    <row r="36" spans="1:22" ht="15">
      <c r="A36" s="8" t="s">
        <v>8</v>
      </c>
      <c r="B36" s="9"/>
      <c r="C36" s="9"/>
      <c r="D36" s="9"/>
      <c r="E36" s="9"/>
      <c r="F36" s="9"/>
      <c r="G36" s="9"/>
      <c r="H36" s="9"/>
      <c r="I36" s="9"/>
      <c r="J36" s="10"/>
      <c r="K36" s="13">
        <f>K16+K17+K18+K19+K20+K21+K22</f>
        <v>3919.1500000000005</v>
      </c>
      <c r="L36" s="13">
        <f>L16+L17+L18+L19+L20+L21+L22</f>
        <v>3189.1500000000005</v>
      </c>
      <c r="M36" s="13">
        <f>M16+M17+M18+M19+M20+M21+M22</f>
        <v>3039.6200000000003</v>
      </c>
      <c r="N36" s="13">
        <f>M36</f>
        <v>3039.6200000000003</v>
      </c>
      <c r="O36" s="13">
        <f>O16+O17+O18+O19+O20+O21+O22</f>
        <v>3221.93</v>
      </c>
      <c r="P36" s="13">
        <f>P16+P17+P18+P19+P21+P22</f>
        <v>3141.93</v>
      </c>
      <c r="Q36" s="13">
        <f>Q16+Q17+Q18+Q19+Q21+Q22</f>
        <v>12689.93</v>
      </c>
      <c r="R36" s="13">
        <f>R16+R17+R18+R19+R21+R22</f>
        <v>3141.93</v>
      </c>
      <c r="S36" s="13">
        <f>S16+S17+S18+S19+S21+S22</f>
        <v>3141.93</v>
      </c>
      <c r="T36" s="13">
        <f>S36</f>
        <v>3141.93</v>
      </c>
      <c r="U36" s="13">
        <f>U16+U17+U19+U21+U22</f>
        <v>2535.9399999999996</v>
      </c>
      <c r="V36" s="13">
        <f>V16+V17+V19+V21+V22</f>
        <v>2582.7</v>
      </c>
    </row>
    <row r="38" spans="21:22" ht="12.75">
      <c r="U38" s="20"/>
      <c r="V38" s="16">
        <f>V10+V14-V36</f>
        <v>3699.2599999999948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2014-02-07T06:16:43Z</cp:lastPrinted>
  <dcterms:created xsi:type="dcterms:W3CDTF">2012-04-11T04:13:08Z</dcterms:created>
  <dcterms:modified xsi:type="dcterms:W3CDTF">2020-01-14T10:18:48Z</dcterms:modified>
  <cp:category/>
  <cp:version/>
  <cp:contentType/>
  <cp:contentStatus/>
</cp:coreProperties>
</file>