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<sst xmlns="http://schemas.openxmlformats.org/spreadsheetml/2006/main" count="50" uniqueCount="44">
  <si>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</si>
  <si>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</si>
  <si>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</si>
  <si>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</si>
  <si>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</si>
  <si>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</si>
  <si>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</si>
  <si>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</si>
  <si>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</si>
  <si>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</si>
  <si>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</si>
  <si>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</si>
  <si>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</si>
  <si>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</si>
  <si>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</si>
  <si>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</si>
  <si>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</si>
  <si>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</si>
  <si>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</si>
  <si>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</si>
  <si>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</si>
  <si>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</si>
  <si>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</si>
  <si>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</si>
  <si>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</si>
  <si>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</si>
  <si>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</si>
  <si>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</si>
  <si>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</si>
  <si>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</si>
  <si>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</si>
  <si>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</si>
  <si>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</si>
  <si>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</si>
  <si>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</si>
  <si>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</si>
  <si>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 xml:space="preserve">м. Отдано по чекам </t>
  </si>
  <si>
    <t xml:space="preserve">коммунальным услугам жилого дома № 19 ул. 50 лет ВЛКСМ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</si>
  <si>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</si>
  <si>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</si>
  <si>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2019 год</t>
  </si>
  <si>
    <t>л. Ремонт крыши(снег козырьки)</t>
  </si>
  <si>
    <t>к. Прочие работы  (реестр)</t>
  </si>
  <si>
    <t>ж.Смена входных дверей в местах общего пользования  (доводчик)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</si>
</sst>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Font="1" applyBorder="1" applyAlignment="1">
      <alignment/>
    </xf>
    <xf numFmtId="1" fontId="0" fillId="0" borderId="13" xfId="0" applyNumberForma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Alignment="1">
      <alignment horizontal="left"/>
    </xf>
    <xf numFmtId="2" fontId="3" fillId="0" borderId="1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1"/>
  <sheetViews>
    <sheetView tabSelected="1" zoomScalePageLayoutView="0" workbookViewId="0" topLeftCell="E4">
      <selection activeCell="V42" sqref="V42"/>
    </sheetView>
  </sheetViews>
  <sheetFormatPr defaultColWidth="9.00390625" defaultRowHeight="12.75"/>
  <cols>
    <col min="10" max="10" width="7.625" style="0" customWidth="1"/>
    <col min="22" max="22" width="9.00390625" style="0" customWidth="1"/>
    <col min="33" max="33" width="18.12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37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5" ht="12.75">
      <c r="AH5" s="14" t="s">
        <v>17</v>
      </c>
    </row>
    <row r="6" ht="12.75">
      <c r="AH6" s="16" t="s">
        <v>17</v>
      </c>
    </row>
    <row r="7" ht="12.75">
      <c r="AH7" s="16" t="s">
        <v>17</v>
      </c>
    </row>
    <row r="8" ht="12.75">
      <c r="E8" s="15" t="s">
        <v>40</v>
      </c>
    </row>
    <row r="9" ht="12.75">
      <c r="AH9" s="14"/>
    </row>
    <row r="11" spans="11:22" ht="12.75">
      <c r="K11" t="s">
        <v>26</v>
      </c>
      <c r="L11" t="s">
        <v>27</v>
      </c>
      <c r="M11" t="s">
        <v>28</v>
      </c>
      <c r="N11" t="s">
        <v>20</v>
      </c>
      <c r="O11" t="s">
        <v>19</v>
      </c>
      <c r="P11" t="s">
        <v>18</v>
      </c>
      <c r="Q11" t="s">
        <v>11</v>
      </c>
      <c r="R11" t="s">
        <v>12</v>
      </c>
      <c r="S11" t="s">
        <v>13</v>
      </c>
      <c r="T11" t="s">
        <v>29</v>
      </c>
      <c r="U11" t="s">
        <v>15</v>
      </c>
      <c r="V11" t="s">
        <v>16</v>
      </c>
    </row>
    <row r="12" spans="1:22" ht="15">
      <c r="A12" s="2" t="s">
        <v>30</v>
      </c>
      <c r="B12" s="3"/>
      <c r="C12" s="3"/>
      <c r="D12" s="3"/>
      <c r="E12" s="3"/>
      <c r="F12" s="3"/>
      <c r="G12" s="3"/>
      <c r="H12" s="3"/>
      <c r="I12" s="3"/>
      <c r="J12" s="4"/>
      <c r="K12" s="11"/>
      <c r="L12" s="5"/>
      <c r="M12" s="11"/>
      <c r="N12" s="11"/>
      <c r="O12" s="11"/>
      <c r="P12" s="11"/>
      <c r="Q12" s="11"/>
      <c r="R12" s="11"/>
      <c r="S12" s="11"/>
      <c r="T12" s="13"/>
      <c r="U12" s="13"/>
      <c r="V12" s="13"/>
    </row>
    <row r="13" spans="1:23" ht="15">
      <c r="A13" s="2" t="s">
        <v>31</v>
      </c>
      <c r="B13" s="3"/>
      <c r="C13" s="3"/>
      <c r="D13" s="3"/>
      <c r="E13" s="3"/>
      <c r="F13" s="3"/>
      <c r="G13" s="3"/>
      <c r="H13" s="3"/>
      <c r="I13" s="3"/>
      <c r="J13" s="4"/>
      <c r="K13" s="13">
        <v>74452</v>
      </c>
      <c r="L13" s="13">
        <f aca="true" t="shared" si="0" ref="L13:Q13">K13+K17-K39</f>
        <v>74908.82</v>
      </c>
      <c r="M13" s="13">
        <f t="shared" si="0"/>
        <v>75365.64000000001</v>
      </c>
      <c r="N13" s="13">
        <f t="shared" si="0"/>
        <v>71638.18800000001</v>
      </c>
      <c r="O13" s="13">
        <f t="shared" si="0"/>
        <v>72690.736</v>
      </c>
      <c r="P13" s="13">
        <f t="shared" si="0"/>
        <v>73652.734</v>
      </c>
      <c r="Q13" s="13">
        <f t="shared" si="0"/>
        <v>74614.73199999999</v>
      </c>
      <c r="R13" s="13">
        <f>Q13+Q17-Q39</f>
        <v>75577.15599999999</v>
      </c>
      <c r="S13" s="13">
        <f>R13+R17-R39</f>
        <v>76539.57999999999</v>
      </c>
      <c r="T13" s="13">
        <f>S13+S17-S39</f>
        <v>77907.00399999999</v>
      </c>
      <c r="U13" s="13">
        <f>T13+T17-T39</f>
        <v>77107.42799999999</v>
      </c>
      <c r="V13" s="13">
        <f>U13+U17-U39</f>
        <v>78475.06599999999</v>
      </c>
      <c r="W13" s="15"/>
    </row>
    <row r="14" spans="1:23" ht="15">
      <c r="A14" s="2" t="s">
        <v>0</v>
      </c>
      <c r="B14" s="3"/>
      <c r="C14" s="3"/>
      <c r="D14" s="3"/>
      <c r="E14" s="3"/>
      <c r="F14" s="3"/>
      <c r="G14" s="3"/>
      <c r="H14" s="3"/>
      <c r="I14" s="3"/>
      <c r="J14" s="4"/>
      <c r="K14" s="11">
        <v>827.4</v>
      </c>
      <c r="L14" s="11">
        <f aca="true" t="shared" si="1" ref="L14:O15">K14</f>
        <v>827.4</v>
      </c>
      <c r="M14" s="11">
        <f t="shared" si="1"/>
        <v>827.4</v>
      </c>
      <c r="N14" s="11">
        <f t="shared" si="1"/>
        <v>827.4</v>
      </c>
      <c r="O14" s="11">
        <f t="shared" si="1"/>
        <v>827.4</v>
      </c>
      <c r="P14" s="11">
        <f aca="true" t="shared" si="2" ref="P14:Q17">O14</f>
        <v>827.4</v>
      </c>
      <c r="Q14" s="11">
        <f t="shared" si="2"/>
        <v>827.4</v>
      </c>
      <c r="R14" s="11">
        <f aca="true" t="shared" si="3" ref="R14:S17">Q14</f>
        <v>827.4</v>
      </c>
      <c r="S14" s="11">
        <f t="shared" si="3"/>
        <v>827.4</v>
      </c>
      <c r="T14" s="11">
        <f aca="true" t="shared" si="4" ref="T14:U17">S14</f>
        <v>827.4</v>
      </c>
      <c r="U14" s="11">
        <f t="shared" si="4"/>
        <v>827.4</v>
      </c>
      <c r="V14" s="11">
        <f>U14</f>
        <v>827.4</v>
      </c>
      <c r="W14" s="15"/>
    </row>
    <row r="15" spans="1:23" ht="15">
      <c r="A15" s="2" t="s">
        <v>1</v>
      </c>
      <c r="B15" s="3"/>
      <c r="C15" s="3"/>
      <c r="D15" s="3"/>
      <c r="E15" s="3"/>
      <c r="F15" s="3"/>
      <c r="G15" s="3"/>
      <c r="H15" s="3"/>
      <c r="I15" s="3"/>
      <c r="J15" s="4"/>
      <c r="K15" s="12">
        <v>18</v>
      </c>
      <c r="L15" s="12">
        <f t="shared" si="1"/>
        <v>18</v>
      </c>
      <c r="M15" s="12">
        <f t="shared" si="1"/>
        <v>18</v>
      </c>
      <c r="N15" s="12">
        <f t="shared" si="1"/>
        <v>18</v>
      </c>
      <c r="O15" s="12">
        <f t="shared" si="1"/>
        <v>18</v>
      </c>
      <c r="P15" s="12">
        <f t="shared" si="2"/>
        <v>18</v>
      </c>
      <c r="Q15" s="12">
        <f t="shared" si="2"/>
        <v>18</v>
      </c>
      <c r="R15" s="12">
        <f t="shared" si="3"/>
        <v>18</v>
      </c>
      <c r="S15" s="12">
        <f t="shared" si="3"/>
        <v>18</v>
      </c>
      <c r="T15" s="12">
        <f t="shared" si="4"/>
        <v>18</v>
      </c>
      <c r="U15" s="12">
        <f t="shared" si="4"/>
        <v>18</v>
      </c>
      <c r="V15" s="12">
        <f>U15</f>
        <v>18</v>
      </c>
      <c r="W15" s="15"/>
    </row>
    <row r="16" spans="1:23" ht="15">
      <c r="A16" s="2" t="s">
        <v>21</v>
      </c>
      <c r="B16" s="3"/>
      <c r="C16" s="3"/>
      <c r="D16" s="3"/>
      <c r="E16" s="3"/>
      <c r="F16" s="3"/>
      <c r="G16" s="3"/>
      <c r="H16" s="3"/>
      <c r="I16" s="3"/>
      <c r="J16" s="4"/>
      <c r="K16" s="12">
        <v>9.36</v>
      </c>
      <c r="L16" s="12">
        <v>9.36</v>
      </c>
      <c r="M16" s="12">
        <v>9.36</v>
      </c>
      <c r="N16" s="12">
        <v>9.36</v>
      </c>
      <c r="O16" s="12">
        <v>10</v>
      </c>
      <c r="P16" s="12">
        <f t="shared" si="2"/>
        <v>10</v>
      </c>
      <c r="Q16" s="12">
        <f t="shared" si="2"/>
        <v>10</v>
      </c>
      <c r="R16" s="12">
        <f t="shared" si="3"/>
        <v>10</v>
      </c>
      <c r="S16" s="12">
        <f t="shared" si="3"/>
        <v>10</v>
      </c>
      <c r="T16" s="12">
        <f t="shared" si="4"/>
        <v>10</v>
      </c>
      <c r="U16" s="21">
        <v>8.46</v>
      </c>
      <c r="V16" s="21">
        <v>9.98</v>
      </c>
      <c r="W16" s="15"/>
    </row>
    <row r="17" spans="1:23" ht="15">
      <c r="A17" s="2" t="s">
        <v>32</v>
      </c>
      <c r="B17" s="3"/>
      <c r="C17" s="3"/>
      <c r="D17" s="3"/>
      <c r="E17" s="3"/>
      <c r="F17" s="3"/>
      <c r="G17" s="3"/>
      <c r="H17" s="3"/>
      <c r="I17" s="3"/>
      <c r="J17" s="4"/>
      <c r="K17" s="13">
        <v>7744</v>
      </c>
      <c r="L17" s="13">
        <v>7744</v>
      </c>
      <c r="M17" s="13">
        <v>7744</v>
      </c>
      <c r="N17" s="13">
        <v>7744</v>
      </c>
      <c r="O17" s="13">
        <f>N14*O16</f>
        <v>8274</v>
      </c>
      <c r="P17" s="13">
        <f t="shared" si="2"/>
        <v>8274</v>
      </c>
      <c r="Q17" s="13">
        <f t="shared" si="2"/>
        <v>8274</v>
      </c>
      <c r="R17" s="13">
        <f t="shared" si="3"/>
        <v>8274</v>
      </c>
      <c r="S17" s="13">
        <f t="shared" si="3"/>
        <v>8274</v>
      </c>
      <c r="T17" s="13">
        <f t="shared" si="4"/>
        <v>8274</v>
      </c>
      <c r="U17" s="13">
        <f>U14*U16</f>
        <v>6999.804</v>
      </c>
      <c r="V17" s="13">
        <f>V14*V16</f>
        <v>8257.452</v>
      </c>
      <c r="W17" s="15"/>
    </row>
    <row r="18" spans="1:23" ht="15.75">
      <c r="A18" s="2"/>
      <c r="B18" s="6" t="s">
        <v>2</v>
      </c>
      <c r="C18" s="6"/>
      <c r="D18" s="3"/>
      <c r="E18" s="3"/>
      <c r="F18" s="3"/>
      <c r="G18" s="3"/>
      <c r="H18" s="3"/>
      <c r="I18" s="3"/>
      <c r="J18" s="4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5"/>
    </row>
    <row r="19" spans="1:23" ht="15.75">
      <c r="A19" s="7" t="s">
        <v>25</v>
      </c>
      <c r="B19" s="3"/>
      <c r="C19" s="3"/>
      <c r="D19" s="3"/>
      <c r="E19" s="3"/>
      <c r="F19" s="3"/>
      <c r="G19" s="3"/>
      <c r="H19" s="3"/>
      <c r="I19" s="3"/>
      <c r="J19" s="4"/>
      <c r="K19" s="13">
        <f>K14*4.13</f>
        <v>3417.162</v>
      </c>
      <c r="L19" s="13">
        <f aca="true" t="shared" si="5" ref="L19:M22">K19</f>
        <v>3417.162</v>
      </c>
      <c r="M19" s="13">
        <f t="shared" si="5"/>
        <v>3417.162</v>
      </c>
      <c r="N19" s="13">
        <f aca="true" t="shared" si="6" ref="N19:S19">M19</f>
        <v>3417.162</v>
      </c>
      <c r="O19" s="13">
        <f>O14*4.34</f>
        <v>3590.9159999999997</v>
      </c>
      <c r="P19" s="13">
        <f t="shared" si="6"/>
        <v>3590.9159999999997</v>
      </c>
      <c r="Q19" s="13">
        <f t="shared" si="6"/>
        <v>3590.9159999999997</v>
      </c>
      <c r="R19" s="13">
        <f t="shared" si="6"/>
        <v>3590.9159999999997</v>
      </c>
      <c r="S19" s="13">
        <f t="shared" si="6"/>
        <v>3590.9159999999997</v>
      </c>
      <c r="T19" s="13">
        <f aca="true" t="shared" si="7" ref="T19:T24">S19</f>
        <v>3590.9159999999997</v>
      </c>
      <c r="U19" s="13">
        <f>T19</f>
        <v>3590.9159999999997</v>
      </c>
      <c r="V19" s="13">
        <v>3674</v>
      </c>
      <c r="W19" s="15"/>
    </row>
    <row r="20" spans="1:23" ht="15.75">
      <c r="A20" s="7" t="s">
        <v>14</v>
      </c>
      <c r="B20" s="3"/>
      <c r="C20" s="3"/>
      <c r="D20" s="3"/>
      <c r="E20" s="3"/>
      <c r="F20" s="3"/>
      <c r="G20" s="3"/>
      <c r="H20" s="3"/>
      <c r="I20" s="3"/>
      <c r="J20" s="4"/>
      <c r="K20" s="13">
        <f>O20</f>
        <v>579.18</v>
      </c>
      <c r="L20" s="13">
        <f t="shared" si="5"/>
        <v>579.18</v>
      </c>
      <c r="M20" s="13">
        <f t="shared" si="5"/>
        <v>579.18</v>
      </c>
      <c r="N20" s="13">
        <f>M20</f>
        <v>579.18</v>
      </c>
      <c r="O20" s="13">
        <f>O14*0.7</f>
        <v>579.18</v>
      </c>
      <c r="P20" s="13">
        <f aca="true" t="shared" si="8" ref="P20:Q24">O20</f>
        <v>579.18</v>
      </c>
      <c r="Q20" s="13">
        <f t="shared" si="8"/>
        <v>579.18</v>
      </c>
      <c r="R20" s="13">
        <f aca="true" t="shared" si="9" ref="R20:S23">Q20</f>
        <v>579.18</v>
      </c>
      <c r="S20" s="13">
        <f t="shared" si="9"/>
        <v>579.18</v>
      </c>
      <c r="T20" s="13">
        <f t="shared" si="7"/>
        <v>579.18</v>
      </c>
      <c r="U20" s="13">
        <f>T20</f>
        <v>579.18</v>
      </c>
      <c r="V20" s="13">
        <v>596</v>
      </c>
      <c r="W20" s="15"/>
    </row>
    <row r="21" spans="1:23" ht="15.75">
      <c r="A21" s="7" t="s">
        <v>22</v>
      </c>
      <c r="B21" s="3"/>
      <c r="C21" s="3"/>
      <c r="D21" s="3"/>
      <c r="E21" s="3"/>
      <c r="F21" s="3"/>
      <c r="G21" s="3"/>
      <c r="H21" s="3"/>
      <c r="I21" s="3"/>
      <c r="J21" s="4"/>
      <c r="K21" s="13">
        <v>1564</v>
      </c>
      <c r="L21" s="13">
        <f t="shared" si="5"/>
        <v>1564</v>
      </c>
      <c r="M21" s="13">
        <f t="shared" si="5"/>
        <v>1564</v>
      </c>
      <c r="N21" s="13">
        <f>M21</f>
        <v>1564</v>
      </c>
      <c r="O21" s="13">
        <f>N21</f>
        <v>1564</v>
      </c>
      <c r="P21" s="13">
        <f t="shared" si="8"/>
        <v>1564</v>
      </c>
      <c r="Q21" s="13">
        <f t="shared" si="8"/>
        <v>1564</v>
      </c>
      <c r="R21" s="13">
        <f t="shared" si="9"/>
        <v>1564</v>
      </c>
      <c r="S21" s="13">
        <f t="shared" si="9"/>
        <v>1564</v>
      </c>
      <c r="T21" s="13">
        <f t="shared" si="7"/>
        <v>1564</v>
      </c>
      <c r="U21" s="13">
        <f>U14*0.35</f>
        <v>289.59</v>
      </c>
      <c r="V21" s="13">
        <v>637</v>
      </c>
      <c r="W21" s="15"/>
    </row>
    <row r="22" spans="1:23" ht="15.75">
      <c r="A22" s="7" t="s">
        <v>23</v>
      </c>
      <c r="B22" s="3"/>
      <c r="C22" s="3"/>
      <c r="D22" s="3"/>
      <c r="E22" s="3"/>
      <c r="F22" s="3"/>
      <c r="G22" s="3"/>
      <c r="H22" s="3"/>
      <c r="I22" s="3"/>
      <c r="J22" s="4"/>
      <c r="K22" s="13">
        <v>827</v>
      </c>
      <c r="L22" s="13">
        <f t="shared" si="5"/>
        <v>827</v>
      </c>
      <c r="M22" s="13">
        <f t="shared" si="5"/>
        <v>827</v>
      </c>
      <c r="N22" s="13">
        <f>M22</f>
        <v>827</v>
      </c>
      <c r="O22" s="13">
        <f>N22</f>
        <v>827</v>
      </c>
      <c r="P22" s="13">
        <f t="shared" si="8"/>
        <v>827</v>
      </c>
      <c r="Q22" s="13">
        <f t="shared" si="8"/>
        <v>827</v>
      </c>
      <c r="R22" s="13">
        <f t="shared" si="9"/>
        <v>827</v>
      </c>
      <c r="S22" s="13">
        <f t="shared" si="9"/>
        <v>827</v>
      </c>
      <c r="T22" s="13">
        <f t="shared" si="7"/>
        <v>827</v>
      </c>
      <c r="U22" s="13">
        <f aca="true" t="shared" si="10" ref="U22:V24">T22</f>
        <v>827</v>
      </c>
      <c r="V22" s="13">
        <f t="shared" si="10"/>
        <v>827</v>
      </c>
      <c r="W22" s="15"/>
    </row>
    <row r="23" spans="1:23" ht="15.75">
      <c r="A23" s="7" t="s">
        <v>24</v>
      </c>
      <c r="B23" s="3"/>
      <c r="C23" s="3"/>
      <c r="D23" s="3"/>
      <c r="E23" s="3"/>
      <c r="F23" s="3"/>
      <c r="G23" s="3"/>
      <c r="H23" s="3"/>
      <c r="I23" s="3"/>
      <c r="J23" s="4"/>
      <c r="K23" s="13">
        <f>K14*0.34</f>
        <v>281.31600000000003</v>
      </c>
      <c r="L23" s="13">
        <f>K23</f>
        <v>281.31600000000003</v>
      </c>
      <c r="M23" s="13" t="s">
        <v>17</v>
      </c>
      <c r="N23" s="13" t="s">
        <v>17</v>
      </c>
      <c r="O23" s="13">
        <f>O14*0.49</f>
        <v>405.426</v>
      </c>
      <c r="P23" s="13">
        <v>405</v>
      </c>
      <c r="Q23" s="13">
        <f>P23</f>
        <v>405</v>
      </c>
      <c r="R23" s="13">
        <f t="shared" si="9"/>
        <v>405</v>
      </c>
      <c r="S23" s="13" t="s">
        <v>17</v>
      </c>
      <c r="T23" s="13" t="str">
        <f t="shared" si="7"/>
        <v> </v>
      </c>
      <c r="U23" s="13" t="str">
        <f t="shared" si="10"/>
        <v> </v>
      </c>
      <c r="V23" s="13" t="str">
        <f t="shared" si="10"/>
        <v> </v>
      </c>
      <c r="W23" s="15"/>
    </row>
    <row r="24" spans="1:23" ht="15.75">
      <c r="A24" s="7" t="s">
        <v>38</v>
      </c>
      <c r="B24" s="3"/>
      <c r="C24" s="3"/>
      <c r="D24" s="3"/>
      <c r="E24" s="3"/>
      <c r="F24" s="3"/>
      <c r="G24" s="3"/>
      <c r="H24" s="3"/>
      <c r="I24" s="3"/>
      <c r="J24" s="4"/>
      <c r="K24" s="13">
        <f>K14*0.15</f>
        <v>124.10999999999999</v>
      </c>
      <c r="L24" s="13">
        <f>L14*0.15</f>
        <v>124.10999999999999</v>
      </c>
      <c r="M24" s="13">
        <f>M14*0.15</f>
        <v>124.10999999999999</v>
      </c>
      <c r="N24" s="13">
        <f>N14*0.15</f>
        <v>124.10999999999999</v>
      </c>
      <c r="O24" s="13">
        <f>O14*0.2</f>
        <v>165.48000000000002</v>
      </c>
      <c r="P24" s="13">
        <f t="shared" si="8"/>
        <v>165.48000000000002</v>
      </c>
      <c r="Q24" s="13">
        <f t="shared" si="8"/>
        <v>165.48000000000002</v>
      </c>
      <c r="R24" s="13">
        <f>Q24</f>
        <v>165.48000000000002</v>
      </c>
      <c r="S24" s="13">
        <f>R24</f>
        <v>165.48000000000002</v>
      </c>
      <c r="T24" s="13">
        <f t="shared" si="7"/>
        <v>165.48000000000002</v>
      </c>
      <c r="U24" s="13">
        <f t="shared" si="10"/>
        <v>165.48000000000002</v>
      </c>
      <c r="V24" s="13">
        <f t="shared" si="10"/>
        <v>165.48000000000002</v>
      </c>
      <c r="W24" s="15"/>
    </row>
    <row r="25" spans="1:23" ht="15.75">
      <c r="A25" s="7" t="s">
        <v>39</v>
      </c>
      <c r="B25" s="6"/>
      <c r="C25" s="6"/>
      <c r="D25" s="6"/>
      <c r="E25" s="6"/>
      <c r="F25" s="6"/>
      <c r="G25" s="6"/>
      <c r="H25" s="6"/>
      <c r="I25" s="3"/>
      <c r="J25" s="4"/>
      <c r="K25" s="13">
        <f>K35+K36</f>
        <v>494.412</v>
      </c>
      <c r="L25" s="13">
        <f>K25</f>
        <v>494.412</v>
      </c>
      <c r="M25" s="13">
        <f>M30+M35+M38</f>
        <v>4960</v>
      </c>
      <c r="N25" s="13">
        <f>N35</f>
        <v>180</v>
      </c>
      <c r="O25" s="13">
        <f>O35</f>
        <v>180</v>
      </c>
      <c r="P25" s="13">
        <f>P35</f>
        <v>180</v>
      </c>
      <c r="Q25" s="13">
        <v>180</v>
      </c>
      <c r="R25" s="13">
        <f>R35</f>
        <v>180</v>
      </c>
      <c r="S25" s="13">
        <v>180</v>
      </c>
      <c r="T25" s="13">
        <f>T32+T35</f>
        <v>2347</v>
      </c>
      <c r="U25" s="13">
        <f>U35</f>
        <v>180</v>
      </c>
      <c r="V25" s="13">
        <f>V29+V32+V35</f>
        <v>5380</v>
      </c>
      <c r="W25" s="15"/>
    </row>
    <row r="26" spans="1:22" ht="15">
      <c r="A26" s="2" t="s">
        <v>3</v>
      </c>
      <c r="B26" s="3"/>
      <c r="C26" s="3"/>
      <c r="D26" s="3"/>
      <c r="E26" s="3"/>
      <c r="F26" s="3"/>
      <c r="G26" s="3"/>
      <c r="H26" s="3"/>
      <c r="I26" s="3"/>
      <c r="J26" s="4"/>
      <c r="K26" s="19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15">
      <c r="A27" s="2" t="s">
        <v>4</v>
      </c>
      <c r="B27" s="3"/>
      <c r="C27" s="3"/>
      <c r="D27" s="3"/>
      <c r="E27" s="3"/>
      <c r="F27" s="3"/>
      <c r="G27" s="3"/>
      <c r="H27" s="3"/>
      <c r="I27" s="3"/>
      <c r="J27" s="4"/>
      <c r="K27" s="19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ht="15">
      <c r="A28" s="2" t="s">
        <v>5</v>
      </c>
      <c r="B28" s="3"/>
      <c r="C28" s="3"/>
      <c r="D28" s="3"/>
      <c r="E28" s="3"/>
      <c r="F28" s="3"/>
      <c r="G28" s="3"/>
      <c r="H28" s="3"/>
      <c r="I28" s="3"/>
      <c r="J28" s="4"/>
      <c r="K28" s="17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ht="15">
      <c r="A29" s="2" t="s">
        <v>33</v>
      </c>
      <c r="B29" s="3"/>
      <c r="C29" s="3"/>
      <c r="D29" s="3"/>
      <c r="E29" s="3"/>
      <c r="F29" s="3"/>
      <c r="G29" s="3"/>
      <c r="H29" s="3"/>
      <c r="I29" s="3"/>
      <c r="J29" s="4"/>
      <c r="K29" s="19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>
        <v>800</v>
      </c>
    </row>
    <row r="30" spans="1:22" ht="15">
      <c r="A30" s="8" t="s">
        <v>6</v>
      </c>
      <c r="B30" s="9"/>
      <c r="C30" s="9"/>
      <c r="D30" s="9"/>
      <c r="E30" s="9"/>
      <c r="F30" s="9"/>
      <c r="G30" s="9"/>
      <c r="H30" s="9"/>
      <c r="I30" s="9"/>
      <c r="J30" s="10"/>
      <c r="K30" s="19"/>
      <c r="L30" s="18"/>
      <c r="M30" s="18">
        <v>4650</v>
      </c>
      <c r="N30" s="18"/>
      <c r="O30" s="18"/>
      <c r="P30" s="18"/>
      <c r="Q30" s="18"/>
      <c r="R30" s="18"/>
      <c r="S30" s="18"/>
      <c r="T30" s="18"/>
      <c r="U30" s="18"/>
      <c r="V30" s="18"/>
    </row>
    <row r="31" spans="1:22" ht="15">
      <c r="A31" s="2" t="s">
        <v>7</v>
      </c>
      <c r="B31" s="3"/>
      <c r="C31" s="3"/>
      <c r="D31" s="3"/>
      <c r="E31" s="3"/>
      <c r="F31" s="3"/>
      <c r="G31" s="3"/>
      <c r="H31" s="3"/>
      <c r="I31" s="3"/>
      <c r="J31" s="4"/>
      <c r="K31" s="19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15">
      <c r="A32" s="2" t="s">
        <v>43</v>
      </c>
      <c r="B32" s="3"/>
      <c r="C32" s="3"/>
      <c r="D32" s="3"/>
      <c r="E32" s="3"/>
      <c r="F32" s="3"/>
      <c r="G32" s="3"/>
      <c r="H32" s="3"/>
      <c r="I32" s="3"/>
      <c r="J32" s="4"/>
      <c r="K32" s="19"/>
      <c r="L32" s="18"/>
      <c r="M32" s="18"/>
      <c r="N32" s="18"/>
      <c r="O32" s="18"/>
      <c r="P32" s="18"/>
      <c r="Q32" s="18"/>
      <c r="R32" s="18"/>
      <c r="S32" s="18"/>
      <c r="T32" s="18">
        <v>2167</v>
      </c>
      <c r="U32" s="18"/>
      <c r="V32" s="18">
        <v>4400</v>
      </c>
    </row>
    <row r="33" spans="1:22" ht="15">
      <c r="A33" s="8" t="s">
        <v>8</v>
      </c>
      <c r="B33" s="9"/>
      <c r="C33" s="9"/>
      <c r="D33" s="9"/>
      <c r="E33" s="9"/>
      <c r="F33" s="9"/>
      <c r="G33" s="9"/>
      <c r="H33" s="9"/>
      <c r="I33" s="9"/>
      <c r="J33" s="10"/>
      <c r="K33" s="19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ht="15">
      <c r="A34" s="2" t="s">
        <v>34</v>
      </c>
      <c r="B34" s="3"/>
      <c r="C34" s="3"/>
      <c r="D34" s="3"/>
      <c r="E34" s="3"/>
      <c r="F34" s="3"/>
      <c r="G34" s="3"/>
      <c r="H34" s="3"/>
      <c r="I34" s="3"/>
      <c r="J34" s="4"/>
      <c r="K34" s="19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ht="15">
      <c r="A35" s="2" t="s">
        <v>35</v>
      </c>
      <c r="B35" s="3"/>
      <c r="C35" s="3"/>
      <c r="D35" s="3"/>
      <c r="E35" s="3"/>
      <c r="F35" s="3"/>
      <c r="G35" s="3"/>
      <c r="H35" s="3"/>
      <c r="I35" s="3"/>
      <c r="J35" s="4"/>
      <c r="K35" s="19">
        <v>180</v>
      </c>
      <c r="L35" s="18">
        <f aca="true" t="shared" si="11" ref="L35:Q35">K35</f>
        <v>180</v>
      </c>
      <c r="M35" s="18">
        <f t="shared" si="11"/>
        <v>180</v>
      </c>
      <c r="N35" s="18">
        <f t="shared" si="11"/>
        <v>180</v>
      </c>
      <c r="O35" s="18">
        <f t="shared" si="11"/>
        <v>180</v>
      </c>
      <c r="P35" s="18">
        <f t="shared" si="11"/>
        <v>180</v>
      </c>
      <c r="Q35" s="18">
        <f t="shared" si="11"/>
        <v>180</v>
      </c>
      <c r="R35" s="18">
        <f>Q35</f>
        <v>180</v>
      </c>
      <c r="S35" s="18">
        <f>R35</f>
        <v>180</v>
      </c>
      <c r="T35" s="18">
        <f>S35</f>
        <v>180</v>
      </c>
      <c r="U35" s="18">
        <f>T35</f>
        <v>180</v>
      </c>
      <c r="V35" s="18">
        <f>U35</f>
        <v>180</v>
      </c>
    </row>
    <row r="36" spans="1:22" ht="15">
      <c r="A36" s="2" t="s">
        <v>41</v>
      </c>
      <c r="B36" s="3"/>
      <c r="C36" s="3"/>
      <c r="D36" s="3"/>
      <c r="E36" s="3"/>
      <c r="F36" s="3"/>
      <c r="G36" s="3"/>
      <c r="H36" s="3"/>
      <c r="I36" s="3"/>
      <c r="J36" s="4"/>
      <c r="K36" s="17">
        <f>K14*0.38</f>
        <v>314.412</v>
      </c>
      <c r="L36" s="18">
        <f>K36</f>
        <v>314.412</v>
      </c>
      <c r="M36" s="18"/>
      <c r="N36" s="18"/>
      <c r="O36" s="18"/>
      <c r="P36" s="18"/>
      <c r="Q36" s="18"/>
      <c r="R36" s="18"/>
      <c r="S36" s="18" t="s">
        <v>17</v>
      </c>
      <c r="T36" s="18"/>
      <c r="U36" s="18"/>
      <c r="V36" s="18"/>
    </row>
    <row r="37" spans="1:22" ht="15">
      <c r="A37" s="2" t="s">
        <v>36</v>
      </c>
      <c r="B37" s="3"/>
      <c r="C37" s="3"/>
      <c r="D37" s="3"/>
      <c r="E37" s="3"/>
      <c r="F37" s="3"/>
      <c r="G37" s="3"/>
      <c r="H37" s="3"/>
      <c r="I37" s="3"/>
      <c r="J37" s="4"/>
      <c r="K37" s="19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  <row r="38" spans="1:22" ht="15">
      <c r="A38" s="2" t="s">
        <v>42</v>
      </c>
      <c r="B38" s="3"/>
      <c r="C38" s="3"/>
      <c r="D38" s="3"/>
      <c r="E38" s="3"/>
      <c r="F38" s="3"/>
      <c r="G38" s="3"/>
      <c r="H38" s="3"/>
      <c r="I38" s="3"/>
      <c r="J38" s="4"/>
      <c r="K38" s="17"/>
      <c r="L38" s="18"/>
      <c r="M38" s="18">
        <v>130</v>
      </c>
      <c r="N38" s="18"/>
      <c r="O38" s="18"/>
      <c r="P38" s="18"/>
      <c r="Q38" s="18"/>
      <c r="R38" s="18"/>
      <c r="S38" s="18"/>
      <c r="T38" s="18"/>
      <c r="U38" s="18"/>
      <c r="V38" s="18"/>
    </row>
    <row r="39" spans="1:22" ht="15">
      <c r="A39" s="8" t="s">
        <v>9</v>
      </c>
      <c r="B39" s="9"/>
      <c r="C39" s="9"/>
      <c r="D39" s="9"/>
      <c r="E39" s="9"/>
      <c r="F39" s="9"/>
      <c r="G39" s="9"/>
      <c r="H39" s="9"/>
      <c r="I39" s="9"/>
      <c r="J39" s="10"/>
      <c r="K39" s="13">
        <f>K19+K20+K21+K22+K23+K24+K25</f>
        <v>7287.179999999999</v>
      </c>
      <c r="L39" s="13">
        <f>K39</f>
        <v>7287.179999999999</v>
      </c>
      <c r="M39" s="13">
        <f>M19+M20+M21+M22+M24+M25</f>
        <v>11471.452</v>
      </c>
      <c r="N39" s="13">
        <f>N19+N20+N21+N22+N24+N25</f>
        <v>6691.451999999999</v>
      </c>
      <c r="O39" s="13">
        <f>O19+O20+O21+O22+O23+O24+O25</f>
        <v>7312.002</v>
      </c>
      <c r="P39" s="13">
        <f>O39</f>
        <v>7312.002</v>
      </c>
      <c r="Q39" s="13">
        <f>Q19+Q20+Q21+Q22+Q23+Q24+Q25</f>
        <v>7311.575999999999</v>
      </c>
      <c r="R39" s="13">
        <f>Q39</f>
        <v>7311.575999999999</v>
      </c>
      <c r="S39" s="13">
        <f>S19+S20+S21+S22+S24+S25</f>
        <v>6906.575999999999</v>
      </c>
      <c r="T39" s="13">
        <f>T19+T20+T21+T22+T24+T25</f>
        <v>9073.576</v>
      </c>
      <c r="U39" s="13">
        <f>U19+U20+U21+U22+U24+U25</f>
        <v>5632.165999999999</v>
      </c>
      <c r="V39" s="13">
        <f>V19+V20+V21+V22+V24+V25</f>
        <v>11279.48</v>
      </c>
    </row>
    <row r="41" spans="21:22" ht="12.75">
      <c r="U41" s="20"/>
      <c r="V41" s="16">
        <f>V13+V17-V39</f>
        <v>75453.038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2014-02-07T07:01:53Z</cp:lastPrinted>
  <dcterms:created xsi:type="dcterms:W3CDTF">2012-04-11T04:13:08Z</dcterms:created>
  <dcterms:modified xsi:type="dcterms:W3CDTF">2020-01-14T10:15:20Z</dcterms:modified>
  <cp:category/>
  <cp:version/>
  <cp:contentType/>
  <cp:contentStatus/>
</cp:coreProperties>
</file>