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<sst xmlns="http://schemas.openxmlformats.org/spreadsheetml/2006/main" count="49" uniqueCount="44">
  <si>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</si>
  <si>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</si>
  <si>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</si>
  <si>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</si>
  <si>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</si>
  <si>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</si>
  <si>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</si>
  <si>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</si>
  <si>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</si>
  <si>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</si>
  <si>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</si>
  <si>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</si>
  <si>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</si>
  <si>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</si>
  <si>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</si>
  <si>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</si>
  <si>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</si>
  <si>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</si>
  <si>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</si>
  <si>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апрель</t>
  </si>
  <si>
    <t>май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</si>
  <si>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</si>
  <si>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</si>
  <si>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</si>
  <si>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</si>
  <si>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</si>
  <si>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</si>
  <si>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</si>
  <si>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</si>
  <si>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</si>
  <si>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</si>
  <si>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</si>
  <si>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</si>
  <si>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</si>
  <si>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</si>
  <si>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</si>
  <si>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</si>
  <si>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</si>
  <si>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14 ул. 50 лет ВЛКСМ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</si>
  <si>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</si>
  <si>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</si>
  <si>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</si>
  <si>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л. Ремонт крыши(снег)</t>
  </si>
  <si>
    <t>к. Прочие работы  (реестр)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</si>
</sst>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G8">
      <selection activeCell="V41" sqref="V41"/>
    </sheetView>
  </sheetViews>
  <sheetFormatPr defaultColWidth="9.00390625" defaultRowHeight="12.75"/>
  <cols>
    <col min="10" max="10" width="7.75390625" style="0" customWidth="1"/>
    <col min="22" max="22" width="8.625" style="0" customWidth="1"/>
    <col min="33" max="33" width="18.25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ht="12.75">
      <c r="AH5" s="15" t="s">
        <v>17</v>
      </c>
    </row>
    <row r="6" ht="12.75">
      <c r="AH6" s="17" t="s">
        <v>17</v>
      </c>
    </row>
    <row r="7" spans="5:34" ht="12.75">
      <c r="E7" s="16" t="s">
        <v>41</v>
      </c>
      <c r="AH7" s="17" t="s">
        <v>17</v>
      </c>
    </row>
    <row r="9" ht="12.75">
      <c r="AH9" s="15"/>
    </row>
    <row r="10" spans="11:22" ht="12.75">
      <c r="K10" t="s">
        <v>25</v>
      </c>
      <c r="L10" t="s">
        <v>26</v>
      </c>
      <c r="M10" t="s">
        <v>27</v>
      </c>
      <c r="N10" t="s">
        <v>19</v>
      </c>
      <c r="O10" t="s">
        <v>20</v>
      </c>
      <c r="P10" t="s">
        <v>18</v>
      </c>
      <c r="Q10" t="s">
        <v>11</v>
      </c>
      <c r="R10" t="s">
        <v>12</v>
      </c>
      <c r="S10" t="s">
        <v>13</v>
      </c>
      <c r="T10" t="s">
        <v>28</v>
      </c>
      <c r="U10" t="s">
        <v>15</v>
      </c>
      <c r="V10" t="s">
        <v>16</v>
      </c>
    </row>
    <row r="11" spans="1:22" ht="15">
      <c r="A11" s="2" t="s">
        <v>30</v>
      </c>
      <c r="B11" s="3"/>
      <c r="C11" s="3"/>
      <c r="D11" s="3"/>
      <c r="E11" s="3"/>
      <c r="F11" s="3"/>
      <c r="G11" s="3"/>
      <c r="H11" s="3"/>
      <c r="I11" s="3"/>
      <c r="J11" s="4"/>
      <c r="K11" s="11"/>
      <c r="L11" s="5"/>
      <c r="M11" s="11"/>
      <c r="N11" s="11"/>
      <c r="O11" s="11"/>
      <c r="P11" s="11"/>
      <c r="Q11" s="11"/>
      <c r="R11" s="14"/>
      <c r="S11" s="14"/>
      <c r="T11" s="14"/>
      <c r="U11" s="14"/>
      <c r="V11" s="14"/>
    </row>
    <row r="12" spans="1:25" ht="15">
      <c r="A12" s="2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4">
        <v>2963</v>
      </c>
      <c r="L12" s="14">
        <f aca="true" t="shared" si="0" ref="L12:Q12">K12+K16-K38</f>
        <v>3942.9000000000005</v>
      </c>
      <c r="M12" s="14">
        <f t="shared" si="0"/>
        <v>4922.800000000002</v>
      </c>
      <c r="N12" s="14">
        <f t="shared" si="0"/>
        <v>6365.260000000003</v>
      </c>
      <c r="O12" s="14">
        <f t="shared" si="0"/>
        <v>7937.720000000002</v>
      </c>
      <c r="P12" s="14">
        <f t="shared" si="0"/>
        <v>9304.43</v>
      </c>
      <c r="Q12" s="14">
        <f t="shared" si="0"/>
        <v>10671.14</v>
      </c>
      <c r="R12" s="14">
        <f>Q12+Q16-Q38</f>
        <v>12037.849999999999</v>
      </c>
      <c r="S12" s="14">
        <f>R12+R16-R38</f>
        <v>13404.559999999998</v>
      </c>
      <c r="T12" s="14">
        <f>S12+S16-S38</f>
        <v>12689.539999999997</v>
      </c>
      <c r="U12" s="14">
        <f>T12+T16-T38</f>
        <v>9251.519999999997</v>
      </c>
      <c r="V12" s="14">
        <f>U12+U16-U38</f>
        <v>11022.029999999999</v>
      </c>
      <c r="W12" s="16"/>
      <c r="X12" s="16"/>
      <c r="Y12" s="16"/>
    </row>
    <row r="13" spans="1:25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1">
        <v>823</v>
      </c>
      <c r="L13" s="11">
        <f>K13</f>
        <v>823</v>
      </c>
      <c r="M13" s="11">
        <f>L13</f>
        <v>823</v>
      </c>
      <c r="N13" s="11">
        <f aca="true" t="shared" si="1" ref="N13:P14">M13</f>
        <v>823</v>
      </c>
      <c r="O13" s="11">
        <f t="shared" si="1"/>
        <v>823</v>
      </c>
      <c r="P13" s="11">
        <f t="shared" si="1"/>
        <v>823</v>
      </c>
      <c r="Q13" s="11">
        <f aca="true" t="shared" si="2" ref="Q13:R16">P13</f>
        <v>823</v>
      </c>
      <c r="R13" s="11">
        <f t="shared" si="2"/>
        <v>823</v>
      </c>
      <c r="S13" s="11">
        <f aca="true" t="shared" si="3" ref="S13:T16">R13</f>
        <v>823</v>
      </c>
      <c r="T13" s="11">
        <f t="shared" si="3"/>
        <v>823</v>
      </c>
      <c r="U13" s="11">
        <f>T13</f>
        <v>823</v>
      </c>
      <c r="V13" s="11">
        <f>U13</f>
        <v>823</v>
      </c>
      <c r="W13" s="16"/>
      <c r="X13" s="16"/>
      <c r="Y13" s="16"/>
    </row>
    <row r="14" spans="1:25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3">
        <v>18</v>
      </c>
      <c r="L14" s="13">
        <f>K14</f>
        <v>18</v>
      </c>
      <c r="M14" s="13">
        <f>L14</f>
        <v>18</v>
      </c>
      <c r="N14" s="13">
        <f t="shared" si="1"/>
        <v>18</v>
      </c>
      <c r="O14" s="13">
        <f t="shared" si="1"/>
        <v>18</v>
      </c>
      <c r="P14" s="13">
        <f t="shared" si="1"/>
        <v>18</v>
      </c>
      <c r="Q14" s="13">
        <f t="shared" si="2"/>
        <v>18</v>
      </c>
      <c r="R14" s="13">
        <f t="shared" si="2"/>
        <v>18</v>
      </c>
      <c r="S14" s="13">
        <f t="shared" si="3"/>
        <v>18</v>
      </c>
      <c r="T14" s="13">
        <f t="shared" si="3"/>
        <v>18</v>
      </c>
      <c r="U14" s="13">
        <f>T14</f>
        <v>18</v>
      </c>
      <c r="V14" s="13">
        <f>U14</f>
        <v>18</v>
      </c>
      <c r="W14" s="16"/>
      <c r="X14" s="16"/>
      <c r="Y14" s="16"/>
    </row>
    <row r="15" spans="1:25" ht="15">
      <c r="A15" s="2" t="s">
        <v>32</v>
      </c>
      <c r="B15" s="3"/>
      <c r="C15" s="3"/>
      <c r="D15" s="3"/>
      <c r="E15" s="3"/>
      <c r="F15" s="3"/>
      <c r="G15" s="3"/>
      <c r="H15" s="3"/>
      <c r="I15" s="3"/>
      <c r="J15" s="4"/>
      <c r="K15" s="12">
        <v>10</v>
      </c>
      <c r="L15" s="12">
        <v>10</v>
      </c>
      <c r="M15" s="12">
        <v>10</v>
      </c>
      <c r="N15" s="12">
        <v>10</v>
      </c>
      <c r="O15" s="12">
        <v>10.5</v>
      </c>
      <c r="P15" s="12">
        <f>O15</f>
        <v>10.5</v>
      </c>
      <c r="Q15" s="12">
        <f t="shared" si="2"/>
        <v>10.5</v>
      </c>
      <c r="R15" s="12">
        <f t="shared" si="2"/>
        <v>10.5</v>
      </c>
      <c r="S15" s="12">
        <f t="shared" si="3"/>
        <v>10.5</v>
      </c>
      <c r="T15" s="12">
        <f t="shared" si="3"/>
        <v>10.5</v>
      </c>
      <c r="U15" s="12">
        <v>8.96</v>
      </c>
      <c r="V15" s="12">
        <v>9.98</v>
      </c>
      <c r="W15" s="16"/>
      <c r="X15" s="16"/>
      <c r="Y15" s="16"/>
    </row>
    <row r="16" spans="1:25" ht="15">
      <c r="A16" s="2" t="s">
        <v>33</v>
      </c>
      <c r="B16" s="3"/>
      <c r="C16" s="3"/>
      <c r="D16" s="3"/>
      <c r="E16" s="3"/>
      <c r="F16" s="3"/>
      <c r="G16" s="3"/>
      <c r="H16" s="3"/>
      <c r="I16" s="3"/>
      <c r="J16" s="4"/>
      <c r="K16" s="14">
        <v>8230</v>
      </c>
      <c r="L16" s="14">
        <v>8230</v>
      </c>
      <c r="M16" s="14">
        <v>8230</v>
      </c>
      <c r="N16" s="14">
        <v>8230</v>
      </c>
      <c r="O16" s="14">
        <f>O13*O15</f>
        <v>8641.5</v>
      </c>
      <c r="P16" s="14">
        <f>O16</f>
        <v>8641.5</v>
      </c>
      <c r="Q16" s="14">
        <f t="shared" si="2"/>
        <v>8641.5</v>
      </c>
      <c r="R16" s="14">
        <f t="shared" si="2"/>
        <v>8641.5</v>
      </c>
      <c r="S16" s="14">
        <f t="shared" si="3"/>
        <v>8641.5</v>
      </c>
      <c r="T16" s="14">
        <f t="shared" si="3"/>
        <v>8641.5</v>
      </c>
      <c r="U16" s="14">
        <f>U13*U15</f>
        <v>7374.080000000001</v>
      </c>
      <c r="V16" s="14">
        <f>V13*V15</f>
        <v>8213.54</v>
      </c>
      <c r="W16" s="16"/>
      <c r="X16" s="16"/>
      <c r="Y16" s="16"/>
    </row>
    <row r="17" spans="1:25" ht="15.75">
      <c r="A17" s="2"/>
      <c r="B17" s="6" t="s">
        <v>2</v>
      </c>
      <c r="C17" s="6"/>
      <c r="D17" s="3"/>
      <c r="E17" s="3"/>
      <c r="F17" s="3"/>
      <c r="G17" s="3"/>
      <c r="H17" s="3"/>
      <c r="I17" s="3"/>
      <c r="J17" s="4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6"/>
      <c r="X17" s="16"/>
      <c r="Y17" s="16"/>
    </row>
    <row r="18" spans="1:25" ht="15.75">
      <c r="A18" s="7" t="s">
        <v>24</v>
      </c>
      <c r="B18" s="3"/>
      <c r="C18" s="3"/>
      <c r="D18" s="3"/>
      <c r="E18" s="3"/>
      <c r="F18" s="3"/>
      <c r="G18" s="3"/>
      <c r="H18" s="3"/>
      <c r="I18" s="3"/>
      <c r="J18" s="4"/>
      <c r="K18" s="14">
        <f>K13*4.13</f>
        <v>3398.99</v>
      </c>
      <c r="L18" s="14">
        <f aca="true" t="shared" si="4" ref="L18:M21">K18</f>
        <v>3398.99</v>
      </c>
      <c r="M18" s="14">
        <f t="shared" si="4"/>
        <v>3398.99</v>
      </c>
      <c r="N18" s="14">
        <f aca="true" t="shared" si="5" ref="N18:S18">M18</f>
        <v>3398.99</v>
      </c>
      <c r="O18" s="14">
        <f>O13*4.34</f>
        <v>3571.8199999999997</v>
      </c>
      <c r="P18" s="14">
        <f t="shared" si="5"/>
        <v>3571.8199999999997</v>
      </c>
      <c r="Q18" s="14">
        <f t="shared" si="5"/>
        <v>3571.8199999999997</v>
      </c>
      <c r="R18" s="14">
        <f t="shared" si="5"/>
        <v>3571.8199999999997</v>
      </c>
      <c r="S18" s="14">
        <f t="shared" si="5"/>
        <v>3571.8199999999997</v>
      </c>
      <c r="T18" s="14">
        <f aca="true" t="shared" si="6" ref="T18:T23">S18</f>
        <v>3571.8199999999997</v>
      </c>
      <c r="U18" s="14">
        <f>T18</f>
        <v>3571.8199999999997</v>
      </c>
      <c r="V18" s="14">
        <v>3654</v>
      </c>
      <c r="W18" s="16"/>
      <c r="X18" s="16"/>
      <c r="Y18" s="16"/>
    </row>
    <row r="19" spans="1:25" ht="15.75">
      <c r="A19" s="7" t="s">
        <v>14</v>
      </c>
      <c r="B19" s="3"/>
      <c r="C19" s="3"/>
      <c r="D19" s="3"/>
      <c r="E19" s="3"/>
      <c r="F19" s="3"/>
      <c r="G19" s="3"/>
      <c r="H19" s="3"/>
      <c r="I19" s="3"/>
      <c r="J19" s="4"/>
      <c r="K19" s="14">
        <f>O19</f>
        <v>576.0999999999999</v>
      </c>
      <c r="L19" s="14">
        <f t="shared" si="4"/>
        <v>576.0999999999999</v>
      </c>
      <c r="M19" s="14">
        <f t="shared" si="4"/>
        <v>576.0999999999999</v>
      </c>
      <c r="N19" s="14">
        <f>M19</f>
        <v>576.0999999999999</v>
      </c>
      <c r="O19" s="14">
        <f>O13*0.7</f>
        <v>576.0999999999999</v>
      </c>
      <c r="P19" s="14">
        <f aca="true" t="shared" si="7" ref="P19:Q23">O19</f>
        <v>576.0999999999999</v>
      </c>
      <c r="Q19" s="14">
        <f t="shared" si="7"/>
        <v>576.0999999999999</v>
      </c>
      <c r="R19" s="14">
        <f aca="true" t="shared" si="8" ref="R19:S22">Q19</f>
        <v>576.0999999999999</v>
      </c>
      <c r="S19" s="14">
        <f t="shared" si="8"/>
        <v>576.0999999999999</v>
      </c>
      <c r="T19" s="14">
        <f t="shared" si="6"/>
        <v>576.0999999999999</v>
      </c>
      <c r="U19" s="14">
        <f>T19</f>
        <v>576.0999999999999</v>
      </c>
      <c r="V19" s="14">
        <v>593</v>
      </c>
      <c r="W19" s="16"/>
      <c r="X19" s="16"/>
      <c r="Y19" s="16"/>
    </row>
    <row r="20" spans="1:25" ht="15.75">
      <c r="A20" s="7" t="s">
        <v>21</v>
      </c>
      <c r="B20" s="3"/>
      <c r="C20" s="3"/>
      <c r="D20" s="3"/>
      <c r="E20" s="3"/>
      <c r="F20" s="3"/>
      <c r="G20" s="3"/>
      <c r="H20" s="3"/>
      <c r="I20" s="3"/>
      <c r="J20" s="4"/>
      <c r="K20" s="14">
        <v>1556</v>
      </c>
      <c r="L20" s="14">
        <f t="shared" si="4"/>
        <v>1556</v>
      </c>
      <c r="M20" s="14">
        <f t="shared" si="4"/>
        <v>1556</v>
      </c>
      <c r="N20" s="14">
        <f>M20</f>
        <v>1556</v>
      </c>
      <c r="O20" s="14">
        <f>N20</f>
        <v>1556</v>
      </c>
      <c r="P20" s="14">
        <f t="shared" si="7"/>
        <v>1556</v>
      </c>
      <c r="Q20" s="14">
        <f t="shared" si="7"/>
        <v>1556</v>
      </c>
      <c r="R20" s="14">
        <f t="shared" si="8"/>
        <v>1556</v>
      </c>
      <c r="S20" s="14">
        <f t="shared" si="8"/>
        <v>1556</v>
      </c>
      <c r="T20" s="14">
        <f t="shared" si="6"/>
        <v>1556</v>
      </c>
      <c r="U20" s="14">
        <f>U13*0.35</f>
        <v>288.04999999999995</v>
      </c>
      <c r="V20" s="14">
        <v>634</v>
      </c>
      <c r="W20" s="16"/>
      <c r="X20" s="16"/>
      <c r="Y20" s="16"/>
    </row>
    <row r="21" spans="1:25" ht="15.75">
      <c r="A21" s="7" t="s">
        <v>22</v>
      </c>
      <c r="B21" s="3"/>
      <c r="C21" s="3"/>
      <c r="D21" s="3"/>
      <c r="E21" s="3"/>
      <c r="F21" s="3"/>
      <c r="G21" s="3"/>
      <c r="H21" s="3"/>
      <c r="I21" s="3"/>
      <c r="J21" s="4"/>
      <c r="K21" s="14">
        <v>823</v>
      </c>
      <c r="L21" s="14">
        <f t="shared" si="4"/>
        <v>823</v>
      </c>
      <c r="M21" s="14">
        <f t="shared" si="4"/>
        <v>823</v>
      </c>
      <c r="N21" s="14">
        <f>M21</f>
        <v>823</v>
      </c>
      <c r="O21" s="14">
        <f>N21</f>
        <v>823</v>
      </c>
      <c r="P21" s="14">
        <f t="shared" si="7"/>
        <v>823</v>
      </c>
      <c r="Q21" s="14">
        <f t="shared" si="7"/>
        <v>823</v>
      </c>
      <c r="R21" s="14">
        <f t="shared" si="8"/>
        <v>823</v>
      </c>
      <c r="S21" s="14">
        <f t="shared" si="8"/>
        <v>823</v>
      </c>
      <c r="T21" s="14">
        <f t="shared" si="6"/>
        <v>823</v>
      </c>
      <c r="U21" s="14">
        <f aca="true" t="shared" si="9" ref="U21:V23">T21</f>
        <v>823</v>
      </c>
      <c r="V21" s="14">
        <f t="shared" si="9"/>
        <v>823</v>
      </c>
      <c r="W21" s="16"/>
      <c r="X21" s="16"/>
      <c r="Y21" s="16"/>
    </row>
    <row r="22" spans="1:25" ht="15.75">
      <c r="A22" s="7" t="s">
        <v>23</v>
      </c>
      <c r="B22" s="3"/>
      <c r="C22" s="3"/>
      <c r="D22" s="3"/>
      <c r="E22" s="3"/>
      <c r="F22" s="3"/>
      <c r="G22" s="3"/>
      <c r="H22" s="3"/>
      <c r="I22" s="3"/>
      <c r="J22" s="4"/>
      <c r="K22" s="14">
        <f>K13*0.34</f>
        <v>279.82</v>
      </c>
      <c r="L22" s="14">
        <f>K22</f>
        <v>279.82</v>
      </c>
      <c r="M22" s="14" t="s">
        <v>17</v>
      </c>
      <c r="N22" s="14" t="s">
        <v>17</v>
      </c>
      <c r="O22" s="14">
        <f>O13*0.49</f>
        <v>403.27</v>
      </c>
      <c r="P22" s="14">
        <v>403</v>
      </c>
      <c r="Q22" s="14">
        <f>P22</f>
        <v>403</v>
      </c>
      <c r="R22" s="14">
        <f t="shared" si="8"/>
        <v>403</v>
      </c>
      <c r="S22" s="14" t="s">
        <v>17</v>
      </c>
      <c r="T22" s="14" t="str">
        <f t="shared" si="6"/>
        <v> </v>
      </c>
      <c r="U22" s="14" t="str">
        <f t="shared" si="9"/>
        <v> </v>
      </c>
      <c r="V22" s="14" t="str">
        <f t="shared" si="9"/>
        <v> </v>
      </c>
      <c r="W22" s="16"/>
      <c r="X22" s="16"/>
      <c r="Y22" s="16"/>
    </row>
    <row r="23" spans="1:25" ht="15.75">
      <c r="A23" s="7" t="s">
        <v>39</v>
      </c>
      <c r="B23" s="3"/>
      <c r="C23" s="3"/>
      <c r="D23" s="3"/>
      <c r="E23" s="3"/>
      <c r="F23" s="3"/>
      <c r="G23" s="3"/>
      <c r="H23" s="3"/>
      <c r="I23" s="3"/>
      <c r="J23" s="4"/>
      <c r="K23" s="14">
        <f>K13*0.15</f>
        <v>123.44999999999999</v>
      </c>
      <c r="L23" s="14">
        <f>L13*0.15</f>
        <v>123.44999999999999</v>
      </c>
      <c r="M23" s="14">
        <f>M13*0.15</f>
        <v>123.44999999999999</v>
      </c>
      <c r="N23" s="14">
        <f>N13*0.15</f>
        <v>123.44999999999999</v>
      </c>
      <c r="O23" s="14">
        <f>O13*0.2</f>
        <v>164.60000000000002</v>
      </c>
      <c r="P23" s="14">
        <f t="shared" si="7"/>
        <v>164.60000000000002</v>
      </c>
      <c r="Q23" s="14">
        <f t="shared" si="7"/>
        <v>164.60000000000002</v>
      </c>
      <c r="R23" s="14">
        <f>Q23</f>
        <v>164.60000000000002</v>
      </c>
      <c r="S23" s="14">
        <f>R23</f>
        <v>164.60000000000002</v>
      </c>
      <c r="T23" s="14">
        <f t="shared" si="6"/>
        <v>164.60000000000002</v>
      </c>
      <c r="U23" s="14">
        <f t="shared" si="9"/>
        <v>164.60000000000002</v>
      </c>
      <c r="V23" s="14">
        <f t="shared" si="9"/>
        <v>164.60000000000002</v>
      </c>
      <c r="W23" s="16"/>
      <c r="X23" s="16"/>
      <c r="Y23" s="16"/>
    </row>
    <row r="24" spans="1:25" ht="15.75">
      <c r="A24" s="7" t="s">
        <v>40</v>
      </c>
      <c r="B24" s="6"/>
      <c r="C24" s="6"/>
      <c r="D24" s="6"/>
      <c r="E24" s="6"/>
      <c r="F24" s="6"/>
      <c r="G24" s="6"/>
      <c r="H24" s="6"/>
      <c r="I24" s="3"/>
      <c r="J24" s="4"/>
      <c r="K24" s="14">
        <f>K34+K35</f>
        <v>492.74</v>
      </c>
      <c r="L24" s="14">
        <f>L34+L35</f>
        <v>492.74</v>
      </c>
      <c r="M24" s="14">
        <f>M34+M37</f>
        <v>310</v>
      </c>
      <c r="N24" s="14">
        <f>N34</f>
        <v>180</v>
      </c>
      <c r="O24" s="14">
        <f>O34</f>
        <v>180</v>
      </c>
      <c r="P24" s="14">
        <f>O24</f>
        <v>180</v>
      </c>
      <c r="Q24" s="14">
        <f>Q34</f>
        <v>180</v>
      </c>
      <c r="R24" s="14">
        <f>Q24</f>
        <v>180</v>
      </c>
      <c r="S24" s="14">
        <f>S29+S34</f>
        <v>2665</v>
      </c>
      <c r="T24" s="14">
        <f>T25+T29+T34</f>
        <v>5388</v>
      </c>
      <c r="U24" s="14">
        <v>180</v>
      </c>
      <c r="V24" s="14">
        <f>U24</f>
        <v>180</v>
      </c>
      <c r="W24" s="16"/>
      <c r="X24" s="16"/>
      <c r="Y24" s="16"/>
    </row>
    <row r="25" spans="1:22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18"/>
      <c r="M25" s="18"/>
      <c r="N25" s="18"/>
      <c r="O25" s="18"/>
      <c r="P25" s="18"/>
      <c r="Q25" s="18"/>
      <c r="R25" s="18"/>
      <c r="S25" s="18"/>
      <c r="T25" s="18">
        <v>2723</v>
      </c>
      <c r="U25" s="18"/>
      <c r="V25" s="18"/>
    </row>
    <row r="26" spans="1:22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5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2" t="s">
        <v>34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8" t="s">
        <v>6</v>
      </c>
      <c r="B29" s="9"/>
      <c r="C29" s="9"/>
      <c r="D29" s="9"/>
      <c r="E29" s="9"/>
      <c r="F29" s="9"/>
      <c r="G29" s="9"/>
      <c r="H29" s="9"/>
      <c r="I29" s="9"/>
      <c r="J29" s="10"/>
      <c r="K29" s="5"/>
      <c r="L29" s="18"/>
      <c r="M29" s="18"/>
      <c r="N29" s="18"/>
      <c r="O29" s="18"/>
      <c r="P29" s="18"/>
      <c r="Q29" s="18"/>
      <c r="R29" s="18"/>
      <c r="S29" s="18">
        <v>2485</v>
      </c>
      <c r="T29" s="18">
        <v>2485</v>
      </c>
      <c r="U29" s="18"/>
      <c r="V29" s="18"/>
    </row>
    <row r="30" spans="1:22" ht="15">
      <c r="A30" s="2" t="s">
        <v>7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29</v>
      </c>
      <c r="B31" s="3"/>
      <c r="C31" s="3"/>
      <c r="D31" s="3"/>
      <c r="E31" s="3"/>
      <c r="F31" s="3"/>
      <c r="G31" s="3"/>
      <c r="H31" s="3"/>
      <c r="I31" s="3"/>
      <c r="J31" s="4"/>
      <c r="K31" s="5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8" t="s">
        <v>8</v>
      </c>
      <c r="B32" s="9"/>
      <c r="C32" s="9"/>
      <c r="D32" s="9"/>
      <c r="E32" s="9"/>
      <c r="F32" s="9"/>
      <c r="G32" s="9"/>
      <c r="H32" s="9"/>
      <c r="I32" s="9"/>
      <c r="J32" s="10"/>
      <c r="K32" s="5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35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5">
        <v>180</v>
      </c>
      <c r="L34" s="18">
        <f aca="true" t="shared" si="10" ref="L34:Q34">K34</f>
        <v>180</v>
      </c>
      <c r="M34" s="18">
        <f t="shared" si="10"/>
        <v>180</v>
      </c>
      <c r="N34" s="18">
        <f t="shared" si="10"/>
        <v>180</v>
      </c>
      <c r="O34" s="18">
        <f t="shared" si="10"/>
        <v>180</v>
      </c>
      <c r="P34" s="18">
        <f t="shared" si="10"/>
        <v>180</v>
      </c>
      <c r="Q34" s="18">
        <f t="shared" si="10"/>
        <v>180</v>
      </c>
      <c r="R34" s="18">
        <f>Q34</f>
        <v>180</v>
      </c>
      <c r="S34" s="18">
        <f>R34</f>
        <v>180</v>
      </c>
      <c r="T34" s="18">
        <f>S34</f>
        <v>180</v>
      </c>
      <c r="U34" s="18">
        <f>T34</f>
        <v>180</v>
      </c>
      <c r="V34" s="18">
        <f>U34</f>
        <v>180</v>
      </c>
    </row>
    <row r="35" spans="1:22" ht="15">
      <c r="A35" s="2" t="s">
        <v>42</v>
      </c>
      <c r="B35" s="3"/>
      <c r="C35" s="3"/>
      <c r="D35" s="3"/>
      <c r="E35" s="3"/>
      <c r="F35" s="3"/>
      <c r="G35" s="3"/>
      <c r="H35" s="3"/>
      <c r="I35" s="3"/>
      <c r="J35" s="4"/>
      <c r="K35" s="18">
        <f>K13*0.38</f>
        <v>312.74</v>
      </c>
      <c r="L35" s="18">
        <f>K35</f>
        <v>312.74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">
      <c r="A36" s="2" t="s">
        <v>37</v>
      </c>
      <c r="B36" s="3"/>
      <c r="C36" s="3"/>
      <c r="D36" s="3"/>
      <c r="E36" s="3"/>
      <c r="F36" s="3"/>
      <c r="G36" s="3"/>
      <c r="H36" s="3"/>
      <c r="I36" s="3"/>
      <c r="J36" s="4"/>
      <c r="K36" s="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2" t="s">
        <v>43</v>
      </c>
      <c r="B37" s="3"/>
      <c r="C37" s="3"/>
      <c r="D37" s="3"/>
      <c r="E37" s="3"/>
      <c r="F37" s="3"/>
      <c r="G37" s="3"/>
      <c r="H37" s="3"/>
      <c r="I37" s="3"/>
      <c r="J37" s="4"/>
      <c r="K37" s="14"/>
      <c r="L37" s="18"/>
      <c r="M37" s="18">
        <v>130</v>
      </c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15">
      <c r="A38" s="8" t="s">
        <v>9</v>
      </c>
      <c r="B38" s="9"/>
      <c r="C38" s="9"/>
      <c r="D38" s="9"/>
      <c r="E38" s="9"/>
      <c r="F38" s="9"/>
      <c r="G38" s="9"/>
      <c r="H38" s="9"/>
      <c r="I38" s="9"/>
      <c r="J38" s="10"/>
      <c r="K38" s="14">
        <f>K18+K19+K20+K21+K22+K23+K24</f>
        <v>7250.099999999999</v>
      </c>
      <c r="L38" s="14">
        <f>K38</f>
        <v>7250.099999999999</v>
      </c>
      <c r="M38" s="14">
        <f>M18+M19+M20+M21+M23+M24</f>
        <v>6787.54</v>
      </c>
      <c r="N38" s="14">
        <f>N18+N19+N20+N21+N23+N24</f>
        <v>6657.54</v>
      </c>
      <c r="O38" s="14">
        <f>O18+O19+O20+O21+O22+O23+O24</f>
        <v>7274.790000000001</v>
      </c>
      <c r="P38" s="14">
        <f>O38</f>
        <v>7274.790000000001</v>
      </c>
      <c r="Q38" s="14">
        <f>P38</f>
        <v>7274.790000000001</v>
      </c>
      <c r="R38" s="14">
        <f>Q38</f>
        <v>7274.790000000001</v>
      </c>
      <c r="S38" s="14">
        <f>S18+S19+S20+S21+S23+S24</f>
        <v>9356.52</v>
      </c>
      <c r="T38" s="14">
        <f>T18+T19+T20+T21+T23+T24</f>
        <v>12079.52</v>
      </c>
      <c r="U38" s="14">
        <f>U18+U19+U20+U21+U23+U24</f>
        <v>5603.570000000001</v>
      </c>
      <c r="V38" s="14">
        <f>V18+V19+V20+V21+V23+V24</f>
        <v>6048.6</v>
      </c>
    </row>
    <row r="40" spans="21:22" ht="12.75">
      <c r="U40" s="19"/>
      <c r="V40" s="17">
        <f>V12+V16-V38</f>
        <v>13186.97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2014-02-07T06:59:10Z</cp:lastPrinted>
  <dcterms:created xsi:type="dcterms:W3CDTF">2012-04-11T04:13:08Z</dcterms:created>
  <dcterms:modified xsi:type="dcterms:W3CDTF">2020-01-14T10:13:34Z</dcterms:modified>
  <cp:category/>
  <cp:version/>
  <cp:contentType/>
  <cp:contentStatus/>
</cp:coreProperties>
</file>