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<sst xmlns="http://schemas.openxmlformats.org/spreadsheetml/2006/main" count="50" uniqueCount="44">
  <si>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</si>
  <si>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</si>
  <si>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</si>
  <si>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</si>
  <si>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</si>
  <si>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</si>
  <si>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</si>
  <si>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</si>
  <si>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</si>
  <si>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</si>
  <si>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</si>
  <si>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</si>
  <si>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</si>
  <si>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</si>
  <si>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</si>
  <si>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</si>
  <si>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</si>
  <si>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</si>
  <si>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</si>
  <si>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</si>
  <si>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</si>
  <si>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</si>
  <si>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</si>
  <si>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</si>
  <si>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</si>
  <si>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</si>
  <si>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</si>
  <si>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</si>
  <si>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</si>
  <si>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</si>
  <si>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</si>
  <si>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</si>
  <si>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</si>
  <si>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</si>
  <si>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</si>
  <si>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</si>
  <si>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</si>
  <si>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10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</si>
  <si>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</si>
  <si>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</si>
  <si>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 (январь-пломбы)(июль светильник)</t>
  </si>
  <si>
    <t>2019 год</t>
  </si>
  <si>
    <t>к. Прочие работы  (реестр)</t>
  </si>
  <si>
    <t>л. Ремонт крыши(снег козырьки)(вентканалы)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</si>
</sst>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I2">
      <selection activeCell="V39" sqref="V39"/>
    </sheetView>
  </sheetViews>
  <sheetFormatPr defaultColWidth="9.00390625" defaultRowHeight="12.75"/>
  <cols>
    <col min="10" max="10" width="7.75390625" style="0" customWidth="1"/>
    <col min="22" max="22" width="9.253906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6" t="s">
        <v>41</v>
      </c>
      <c r="AH5" s="17" t="s">
        <v>17</v>
      </c>
    </row>
    <row r="7" ht="12.75">
      <c r="AH7" s="15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5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264</v>
      </c>
      <c r="L10" s="14">
        <f aca="true" t="shared" si="0" ref="L10:Q10">K10+K14-K36</f>
        <v>1474.9080000000004</v>
      </c>
      <c r="M10" s="14">
        <f t="shared" si="0"/>
        <v>2685.816</v>
      </c>
      <c r="N10" s="14">
        <f t="shared" si="0"/>
        <v>4355.0599999999995</v>
      </c>
      <c r="O10" s="14">
        <f t="shared" si="0"/>
        <v>6184.304</v>
      </c>
      <c r="P10" s="14">
        <f t="shared" si="0"/>
        <v>7798.848</v>
      </c>
      <c r="Q10" s="14">
        <f t="shared" si="0"/>
        <v>9413.392</v>
      </c>
      <c r="R10" s="14">
        <f>Q10+Q14-Q36</f>
        <v>11027.748000000001</v>
      </c>
      <c r="S10" s="14">
        <f>R10+R14-R36</f>
        <v>10318.104000000001</v>
      </c>
      <c r="T10" s="14">
        <f>S10+S14-S36</f>
        <v>2583.459999999999</v>
      </c>
      <c r="U10" s="14">
        <f>T10+T14-T36</f>
        <v>4618.815999999999</v>
      </c>
      <c r="V10" s="14">
        <f>U10+U14-U36</f>
        <v>6654.171999999999</v>
      </c>
      <c r="W10" s="16"/>
      <c r="X10" s="16"/>
      <c r="Y10" s="16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858.8</v>
      </c>
      <c r="L11" s="11">
        <f>K11</f>
        <v>858.8</v>
      </c>
      <c r="M11" s="11">
        <f>L11</f>
        <v>858.8</v>
      </c>
      <c r="N11" s="11">
        <f aca="true" t="shared" si="1" ref="N11:P12">M11</f>
        <v>858.8</v>
      </c>
      <c r="O11" s="11">
        <f t="shared" si="1"/>
        <v>858.8</v>
      </c>
      <c r="P11" s="11">
        <f t="shared" si="1"/>
        <v>858.8</v>
      </c>
      <c r="Q11" s="11">
        <f aca="true" t="shared" si="2" ref="Q11:R14">P11</f>
        <v>858.8</v>
      </c>
      <c r="R11" s="11">
        <f t="shared" si="2"/>
        <v>858.8</v>
      </c>
      <c r="S11" s="11">
        <f aca="true" t="shared" si="3" ref="S11:T14">R11</f>
        <v>858.8</v>
      </c>
      <c r="T11" s="11">
        <f t="shared" si="3"/>
        <v>858.8</v>
      </c>
      <c r="U11" s="11">
        <f>T11</f>
        <v>858.8</v>
      </c>
      <c r="V11" s="11">
        <f>U11</f>
        <v>858.8</v>
      </c>
      <c r="W11" s="16"/>
      <c r="X11" s="16"/>
      <c r="Y11" s="16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22</v>
      </c>
      <c r="L12" s="13">
        <f>K12</f>
        <v>22</v>
      </c>
      <c r="M12" s="13">
        <f>L12</f>
        <v>22</v>
      </c>
      <c r="N12" s="13">
        <f t="shared" si="1"/>
        <v>22</v>
      </c>
      <c r="O12" s="13">
        <f t="shared" si="1"/>
        <v>22</v>
      </c>
      <c r="P12" s="13">
        <f t="shared" si="1"/>
        <v>22</v>
      </c>
      <c r="Q12" s="13">
        <f t="shared" si="2"/>
        <v>22</v>
      </c>
      <c r="R12" s="13">
        <f t="shared" si="2"/>
        <v>22</v>
      </c>
      <c r="S12" s="13">
        <f t="shared" si="3"/>
        <v>22</v>
      </c>
      <c r="T12" s="13">
        <f t="shared" si="3"/>
        <v>22</v>
      </c>
      <c r="U12" s="13">
        <f>T12</f>
        <v>22</v>
      </c>
      <c r="V12" s="13">
        <f>U12</f>
        <v>22</v>
      </c>
      <c r="W12" s="16"/>
      <c r="X12" s="16"/>
      <c r="Y12" s="16"/>
    </row>
    <row r="13" spans="1:25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3">
        <v>10</v>
      </c>
      <c r="M13" s="13">
        <v>10</v>
      </c>
      <c r="N13" s="13">
        <v>10</v>
      </c>
      <c r="O13" s="12">
        <v>10.5</v>
      </c>
      <c r="P13" s="12">
        <f>O13</f>
        <v>10.5</v>
      </c>
      <c r="Q13" s="12">
        <f t="shared" si="2"/>
        <v>10.5</v>
      </c>
      <c r="R13" s="12">
        <f t="shared" si="2"/>
        <v>10.5</v>
      </c>
      <c r="S13" s="12">
        <f t="shared" si="3"/>
        <v>10.5</v>
      </c>
      <c r="T13" s="12">
        <f t="shared" si="3"/>
        <v>10.5</v>
      </c>
      <c r="U13" s="12">
        <v>8.96</v>
      </c>
      <c r="V13" s="12">
        <v>9.98</v>
      </c>
      <c r="W13" s="16"/>
      <c r="X13" s="16"/>
      <c r="Y13" s="16"/>
    </row>
    <row r="14" spans="1:25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8588</v>
      </c>
      <c r="L14" s="14">
        <v>8588</v>
      </c>
      <c r="M14" s="14">
        <v>8588</v>
      </c>
      <c r="N14" s="14">
        <v>8588</v>
      </c>
      <c r="O14" s="14">
        <f>O11*O13</f>
        <v>9017.4</v>
      </c>
      <c r="P14" s="14">
        <f>O14</f>
        <v>9017.4</v>
      </c>
      <c r="Q14" s="14">
        <f t="shared" si="2"/>
        <v>9017.4</v>
      </c>
      <c r="R14" s="14">
        <f t="shared" si="2"/>
        <v>9017.4</v>
      </c>
      <c r="S14" s="14">
        <f t="shared" si="3"/>
        <v>9017.4</v>
      </c>
      <c r="T14" s="14">
        <f t="shared" si="3"/>
        <v>9017.4</v>
      </c>
      <c r="U14" s="14">
        <f>U11*U13</f>
        <v>7694.848</v>
      </c>
      <c r="V14" s="14">
        <f>V11*V13</f>
        <v>8570.824</v>
      </c>
      <c r="W14" s="16"/>
      <c r="X14" s="16"/>
      <c r="Y14" s="16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 t="s">
        <v>17</v>
      </c>
      <c r="S15" s="13"/>
      <c r="T15" s="13"/>
      <c r="U15" s="13"/>
      <c r="V15" s="13"/>
      <c r="W15" s="16"/>
      <c r="X15" s="16"/>
      <c r="Y15" s="16"/>
    </row>
    <row r="16" spans="1:25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3546.8439999999996</v>
      </c>
      <c r="L16" s="14">
        <f aca="true" t="shared" si="4" ref="L16:M19">K16</f>
        <v>3546.8439999999996</v>
      </c>
      <c r="M16" s="14">
        <f t="shared" si="4"/>
        <v>3546.8439999999996</v>
      </c>
      <c r="N16" s="14">
        <f aca="true" t="shared" si="5" ref="N16:S16">M16</f>
        <v>3546.8439999999996</v>
      </c>
      <c r="O16" s="14">
        <f>O11*4.34</f>
        <v>3727.1919999999996</v>
      </c>
      <c r="P16" s="14">
        <f t="shared" si="5"/>
        <v>3727.1919999999996</v>
      </c>
      <c r="Q16" s="14">
        <f t="shared" si="5"/>
        <v>3727.1919999999996</v>
      </c>
      <c r="R16" s="14">
        <f t="shared" si="5"/>
        <v>3727.1919999999996</v>
      </c>
      <c r="S16" s="14">
        <f t="shared" si="5"/>
        <v>3727.1919999999996</v>
      </c>
      <c r="T16" s="14">
        <f aca="true" t="shared" si="6" ref="T16:T21">S16</f>
        <v>3727.1919999999996</v>
      </c>
      <c r="U16" s="14">
        <f>T16</f>
        <v>3727.1919999999996</v>
      </c>
      <c r="V16" s="14">
        <v>3813</v>
      </c>
      <c r="W16" s="16"/>
      <c r="X16" s="16"/>
      <c r="Y16" s="16"/>
    </row>
    <row r="17" spans="1:25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601.16</v>
      </c>
      <c r="L17" s="14">
        <f t="shared" si="4"/>
        <v>601.16</v>
      </c>
      <c r="M17" s="14">
        <f t="shared" si="4"/>
        <v>601.16</v>
      </c>
      <c r="N17" s="14">
        <f>M17</f>
        <v>601.16</v>
      </c>
      <c r="O17" s="14">
        <f>O11*0.7</f>
        <v>601.16</v>
      </c>
      <c r="P17" s="14">
        <f aca="true" t="shared" si="7" ref="P17:Q21">O17</f>
        <v>601.16</v>
      </c>
      <c r="Q17" s="14">
        <f t="shared" si="7"/>
        <v>601.16</v>
      </c>
      <c r="R17" s="14">
        <f aca="true" t="shared" si="8" ref="R17:S20">Q17</f>
        <v>601.16</v>
      </c>
      <c r="S17" s="14">
        <f t="shared" si="8"/>
        <v>601.16</v>
      </c>
      <c r="T17" s="14">
        <f t="shared" si="6"/>
        <v>601.16</v>
      </c>
      <c r="U17" s="14">
        <f>T17</f>
        <v>601.16</v>
      </c>
      <c r="V17" s="14">
        <v>618</v>
      </c>
      <c r="W17" s="16"/>
      <c r="X17" s="16"/>
      <c r="Y17" s="16"/>
    </row>
    <row r="18" spans="1:25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1623.1319999999998</v>
      </c>
      <c r="L18" s="14">
        <f t="shared" si="4"/>
        <v>1623.1319999999998</v>
      </c>
      <c r="M18" s="14">
        <f t="shared" si="4"/>
        <v>1623.1319999999998</v>
      </c>
      <c r="N18" s="14">
        <f>M18</f>
        <v>1623.1319999999998</v>
      </c>
      <c r="O18" s="14">
        <f>N18</f>
        <v>1623.1319999999998</v>
      </c>
      <c r="P18" s="14">
        <f t="shared" si="7"/>
        <v>1623.1319999999998</v>
      </c>
      <c r="Q18" s="14">
        <f t="shared" si="7"/>
        <v>1623.1319999999998</v>
      </c>
      <c r="R18" s="14">
        <f t="shared" si="8"/>
        <v>1623.1319999999998</v>
      </c>
      <c r="S18" s="14">
        <f t="shared" si="8"/>
        <v>1623.1319999999998</v>
      </c>
      <c r="T18" s="14">
        <f t="shared" si="6"/>
        <v>1623.1319999999998</v>
      </c>
      <c r="U18" s="14">
        <f>U11*0.35</f>
        <v>300.58</v>
      </c>
      <c r="V18" s="14">
        <v>661</v>
      </c>
      <c r="W18" s="16"/>
      <c r="X18" s="16"/>
      <c r="Y18" s="16"/>
    </row>
    <row r="19" spans="1:25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858.8</v>
      </c>
      <c r="L19" s="14">
        <f t="shared" si="4"/>
        <v>858.8</v>
      </c>
      <c r="M19" s="14">
        <f t="shared" si="4"/>
        <v>858.8</v>
      </c>
      <c r="N19" s="14">
        <f>M19</f>
        <v>858.8</v>
      </c>
      <c r="O19" s="14">
        <f>N19</f>
        <v>858.8</v>
      </c>
      <c r="P19" s="14">
        <f t="shared" si="7"/>
        <v>858.8</v>
      </c>
      <c r="Q19" s="14">
        <f t="shared" si="7"/>
        <v>858.8</v>
      </c>
      <c r="R19" s="14">
        <f t="shared" si="8"/>
        <v>858.8</v>
      </c>
      <c r="S19" s="14">
        <f t="shared" si="8"/>
        <v>858.8</v>
      </c>
      <c r="T19" s="14">
        <f t="shared" si="6"/>
        <v>858.8</v>
      </c>
      <c r="U19" s="14">
        <f aca="true" t="shared" si="9" ref="U19:V22">T19</f>
        <v>858.8</v>
      </c>
      <c r="V19" s="14">
        <f t="shared" si="9"/>
        <v>858.8</v>
      </c>
      <c r="W19" s="16"/>
      <c r="X19" s="16"/>
      <c r="Y19" s="16"/>
    </row>
    <row r="20" spans="1:25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4">
        <f>K11*0.34</f>
        <v>291.992</v>
      </c>
      <c r="L20" s="14">
        <f>K20</f>
        <v>291.992</v>
      </c>
      <c r="M20" s="14" t="s">
        <v>17</v>
      </c>
      <c r="N20" s="14" t="s">
        <v>17</v>
      </c>
      <c r="O20" s="14">
        <f>O11*0.49</f>
        <v>420.81199999999995</v>
      </c>
      <c r="P20" s="14">
        <v>421</v>
      </c>
      <c r="Q20" s="14">
        <f>P20</f>
        <v>421</v>
      </c>
      <c r="R20" s="14">
        <f t="shared" si="8"/>
        <v>421</v>
      </c>
      <c r="S20" s="14" t="s">
        <v>17</v>
      </c>
      <c r="T20" s="14" t="str">
        <f t="shared" si="6"/>
        <v> </v>
      </c>
      <c r="U20" s="14" t="str">
        <f t="shared" si="9"/>
        <v> </v>
      </c>
      <c r="V20" s="14" t="str">
        <f t="shared" si="9"/>
        <v> </v>
      </c>
      <c r="W20" s="16"/>
      <c r="X20" s="16"/>
      <c r="Y20" s="16"/>
    </row>
    <row r="21" spans="1:25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128.82</v>
      </c>
      <c r="L21" s="14">
        <f>L11*0.15</f>
        <v>128.82</v>
      </c>
      <c r="M21" s="14">
        <f>M11*0.15</f>
        <v>128.82</v>
      </c>
      <c r="N21" s="14">
        <f>N11*0.15</f>
        <v>128.82</v>
      </c>
      <c r="O21" s="14">
        <f>O11*0.2</f>
        <v>171.76</v>
      </c>
      <c r="P21" s="14">
        <f t="shared" si="7"/>
        <v>171.76</v>
      </c>
      <c r="Q21" s="14">
        <f t="shared" si="7"/>
        <v>171.76</v>
      </c>
      <c r="R21" s="14">
        <f>Q21</f>
        <v>171.76</v>
      </c>
      <c r="S21" s="14">
        <f>R21</f>
        <v>171.76</v>
      </c>
      <c r="T21" s="14">
        <f t="shared" si="6"/>
        <v>171.76</v>
      </c>
      <c r="U21" s="14">
        <f t="shared" si="9"/>
        <v>171.76</v>
      </c>
      <c r="V21" s="14">
        <f t="shared" si="9"/>
        <v>171.76</v>
      </c>
      <c r="W21" s="16"/>
      <c r="X21" s="16"/>
      <c r="Y21" s="16"/>
    </row>
    <row r="22" spans="1:25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K33</f>
        <v>326.344</v>
      </c>
      <c r="L22" s="14">
        <f>L33</f>
        <v>326.344</v>
      </c>
      <c r="M22" s="14">
        <f>M35</f>
        <v>160</v>
      </c>
      <c r="N22" s="14"/>
      <c r="O22" s="14"/>
      <c r="P22" s="14"/>
      <c r="Q22" s="14"/>
      <c r="R22" s="14">
        <f>R33</f>
        <v>2324</v>
      </c>
      <c r="S22" s="14">
        <f>S33</f>
        <v>9770</v>
      </c>
      <c r="T22" s="14" t="s">
        <v>17</v>
      </c>
      <c r="U22" s="14" t="str">
        <f t="shared" si="9"/>
        <v> </v>
      </c>
      <c r="V22" s="14">
        <f>V24</f>
        <v>2824</v>
      </c>
      <c r="W22" s="16"/>
      <c r="X22" s="16"/>
      <c r="Y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>
        <v>2824</v>
      </c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40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8">
        <f>K11*0.38</f>
        <v>326.344</v>
      </c>
      <c r="L33" s="19">
        <f>K33</f>
        <v>326.344</v>
      </c>
      <c r="M33" s="19"/>
      <c r="N33" s="19"/>
      <c r="O33" s="19"/>
      <c r="P33" s="19"/>
      <c r="Q33" s="19"/>
      <c r="R33" s="19">
        <v>2324</v>
      </c>
      <c r="S33" s="19">
        <v>9770</v>
      </c>
      <c r="T33" s="19"/>
      <c r="U33" s="19"/>
      <c r="V33" s="19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9"/>
      <c r="M35" s="19">
        <v>160</v>
      </c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K16+K17+K18+K19+K20+K21+K22</f>
        <v>7377.092</v>
      </c>
      <c r="L36" s="14">
        <f>K36</f>
        <v>7377.092</v>
      </c>
      <c r="M36" s="14">
        <f>M16+M17+M18+M19+M21+M22</f>
        <v>6918.755999999999</v>
      </c>
      <c r="N36" s="14">
        <f>N16+N17+N18+N19+N21</f>
        <v>6758.755999999999</v>
      </c>
      <c r="O36" s="14">
        <f>O16+O17+O18+O19+O20+O21</f>
        <v>7402.856</v>
      </c>
      <c r="P36" s="14">
        <f>O36</f>
        <v>7402.856</v>
      </c>
      <c r="Q36" s="14">
        <f>Q16+Q17+Q18+Q19+Q20+Q21</f>
        <v>7403.044</v>
      </c>
      <c r="R36" s="14">
        <f>R16+R17+R18+R19+R20+R21+R22</f>
        <v>9727.044</v>
      </c>
      <c r="S36" s="14">
        <f>S16+S17+S18+S19+S21+S22</f>
        <v>16752.044</v>
      </c>
      <c r="T36" s="14">
        <f>T16+T17+T18+T19+T21</f>
        <v>6982.044</v>
      </c>
      <c r="U36" s="14">
        <f>U16+U17+U18+U19+U21</f>
        <v>5659.492</v>
      </c>
      <c r="V36" s="14">
        <f>V16+V17+V18+V19+V21+V22</f>
        <v>8946.560000000001</v>
      </c>
    </row>
    <row r="38" spans="21:22" ht="12.75">
      <c r="U38" s="21"/>
      <c r="V38" s="17">
        <f>V10+V14-V36</f>
        <v>6278.435999999998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2014-02-07T06:57:41Z</cp:lastPrinted>
  <dcterms:created xsi:type="dcterms:W3CDTF">2012-04-11T04:13:08Z</dcterms:created>
  <dcterms:modified xsi:type="dcterms:W3CDTF">2020-01-14T10:12:31Z</dcterms:modified>
  <cp:category/>
  <cp:version/>
  <cp:contentType/>
  <cp:contentStatus/>
</cp:coreProperties>
</file>