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<sst xmlns="http://schemas.openxmlformats.org/spreadsheetml/2006/main" count="415" uniqueCount="113">
  <si>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</si>
  <si>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</si>
  <si>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</si>
  <si>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</si>
  <si>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</si>
  <si>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</si>
  <si>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</si>
  <si>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</si>
  <si>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</si>
  <si>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</si>
  <si>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</si>
  <si>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</si>
  <si>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</si>
  <si>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</si>
  <si>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</si>
  <si>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</si>
  <si>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</si>
  <si>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</si>
  <si>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</si>
  <si>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</si>
  <si>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6.начислено за январь   </t>
  </si>
  <si>
    <t xml:space="preserve"> </t>
  </si>
  <si>
    <t xml:space="preserve">6.начислено за февраль    </t>
  </si>
  <si>
    <t xml:space="preserve">к. Прочие работы  </t>
  </si>
  <si>
    <t xml:space="preserve">6.начислено за март 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</si>
  <si>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</si>
  <si>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</si>
  <si>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</si>
  <si>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</si>
  <si>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</si>
  <si>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</si>
  <si>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</si>
  <si>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</si>
  <si>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</si>
  <si>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</si>
  <si>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</si>
  <si>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</si>
  <si>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</si>
  <si>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4а ул. Юбилейная за 4 квартал  </t>
  </si>
  <si>
    <t xml:space="preserve">5.начислено за 3 квартал  </t>
  </si>
  <si>
    <t xml:space="preserve">коммунальным услугам жилого дома № 4а ул. Юбилейная за 3 квартал  </t>
  </si>
  <si>
    <t xml:space="preserve">5.начислено за 2 квартал  </t>
  </si>
  <si>
    <t xml:space="preserve">коммунальным услугам жилого дома № 4а ул. Юбилейная за 2 квартал  </t>
  </si>
  <si>
    <t xml:space="preserve">коммунальным услугам жилого дома № 4а ул. Юбилейная за 1 квартал  </t>
  </si>
  <si>
    <t xml:space="preserve">5.начислено за 1 квартал  </t>
  </si>
  <si>
    <t xml:space="preserve">коммунальным услугам жилого дома № 4а  ул. Юбилейная  за январь  </t>
  </si>
  <si>
    <t xml:space="preserve">5. Тариф  </t>
  </si>
  <si>
    <t xml:space="preserve">коммунальным услугам жилого дома № 4а ул. Юбилейная за февраль  </t>
  </si>
  <si>
    <t xml:space="preserve">коммунальным услугам жилого дома № 4а ул. Юбилейная  за март  </t>
  </si>
  <si>
    <t xml:space="preserve">5. Тариф </t>
  </si>
  <si>
    <t xml:space="preserve">5. Тариф н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</si>
  <si>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</si>
  <si>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</si>
  <si>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</si>
  <si>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</si>
  <si>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</si>
  <si>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</si>
  <si>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</si>
  <si>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</si>
  <si>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</si>
  <si>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</si>
  <si>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</si>
  <si>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</si>
  <si>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</si>
  <si>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</si>
  <si>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</si>
  <si>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</si>
  <si>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</si>
  <si>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</si>
  <si>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</si>
  <si>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</si>
  <si>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</si>
  <si>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</si>
  <si>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</si>
  <si>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</si>
  <si>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</si>
  <si>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</si>
  <si>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</si>
  <si>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</si>
  <si>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</si>
  <si>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</si>
  <si>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</si>
  <si>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</si>
  <si>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</si>
  <si>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</si>
  <si>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</si>
  <si>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</si>
  <si>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</si>
  <si>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</si>
  <si>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</si>
  <si>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</si>
  <si>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</si>
  <si>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</si>
  <si>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</si>
  <si>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</si>
  <si>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</si>
  <si>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</si>
  <si>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</si>
  <si>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</si>
  <si>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</si>
  <si>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</si>
  <si>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</si>
  <si>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</si>
  <si>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</si>
  <si>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</si>
  <si>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</si>
  <si>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</si>
  <si>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</si>
  <si>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</si>
  <si>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</si>
  <si>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>к. Прочие работы  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</si>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</sst>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1">
          <cell r="C341">
            <v>845.6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80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</row>
    <row r="5" spans="1:11" ht="15">
      <c r="A5" s="2" t="s">
        <v>81</v>
      </c>
      <c r="B5" s="3"/>
      <c r="C5" s="3"/>
      <c r="D5" s="3"/>
      <c r="E5" s="3"/>
      <c r="F5" s="3"/>
      <c r="G5" s="3"/>
      <c r="H5" s="3"/>
      <c r="I5" s="3"/>
      <c r="J5" s="4"/>
      <c r="K5" s="12">
        <v>33648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845.6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23744.448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10476.984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532.728</v>
      </c>
    </row>
    <row r="12" spans="1:11" ht="15.75">
      <c r="A12" s="7" t="s">
        <v>51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4794.552</v>
      </c>
    </row>
    <row r="13" spans="1:11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2536.8</v>
      </c>
    </row>
    <row r="14" spans="1:11" ht="15.75">
      <c r="A14" s="7" t="s">
        <v>53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Лист2!AI16+Лист2!W15+Лист2!W16+Лист2!K16</f>
        <v>7292.504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25633.568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82</v>
      </c>
      <c r="B20" s="3"/>
      <c r="C20" s="3"/>
      <c r="D20" s="3"/>
      <c r="E20" s="3"/>
      <c r="F20" s="3"/>
      <c r="G20" s="3"/>
      <c r="H20" s="3"/>
      <c r="I20" s="3"/>
      <c r="J20" s="4"/>
      <c r="K20" s="12"/>
      <c r="L20" s="16"/>
    </row>
    <row r="21" spans="1:11" ht="15">
      <c r="A21" s="2" t="s">
        <v>83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31758.880000000005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'[1]Лист1'!$C$341</f>
        <v>845.6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18</v>
      </c>
    </row>
    <row r="24" spans="1:11" ht="15">
      <c r="A24" s="2" t="s">
        <v>41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23744.448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10476.984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532.728</v>
      </c>
    </row>
    <row r="28" spans="1:11" ht="15.75">
      <c r="A28" s="7" t="s">
        <v>51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4794.552</v>
      </c>
    </row>
    <row r="29" spans="1:11" ht="15.75">
      <c r="A29" s="7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2536.8</v>
      </c>
    </row>
    <row r="30" spans="1:11" ht="15.75">
      <c r="A30" s="7" t="s">
        <v>53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Лист2!K41+Лист2!W40+Лист2!W41+Лист2!AI40+Лист2!AI41</f>
        <v>1720.0079999999998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20061.072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84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85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35442.25600000001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845.6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18</v>
      </c>
    </row>
    <row r="40" spans="1:11" ht="15">
      <c r="A40" s="2" t="s">
        <v>39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23744.448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94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10476.984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532.728</v>
      </c>
    </row>
    <row r="44" spans="1:11" ht="15.75">
      <c r="A44" s="7" t="s">
        <v>51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4794.552</v>
      </c>
    </row>
    <row r="45" spans="1:11" ht="15.75">
      <c r="A45" s="7" t="s">
        <v>52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2536.8</v>
      </c>
    </row>
    <row r="46" spans="1:11" ht="15.75">
      <c r="A46" s="7" t="s">
        <v>53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Лист2!AI67+Лист2!W67+Лист2!W66+Лист2!K67+Лист2!K66</f>
        <v>1720.0079999999998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20061.072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38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86</v>
      </c>
      <c r="B52" s="3"/>
      <c r="C52" s="3"/>
      <c r="D52" s="3"/>
      <c r="E52" s="3"/>
      <c r="F52" s="3"/>
      <c r="G52" s="3"/>
      <c r="H52" s="3"/>
      <c r="I52" s="3"/>
      <c r="J52" s="4"/>
      <c r="K52" s="12"/>
      <c r="L52" s="16"/>
    </row>
    <row r="53" spans="1:11" ht="15">
      <c r="A53" s="2" t="s">
        <v>87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39125.63200000001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845.6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18</v>
      </c>
    </row>
    <row r="56" spans="1:11" ht="15">
      <c r="A56" s="2" t="s">
        <v>37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Лист2!K86+Лист2!W86+Лист2!AI86</f>
        <v>23776.271999999997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94</v>
      </c>
      <c r="B58" s="3"/>
      <c r="C58" s="3"/>
      <c r="D58" s="3"/>
      <c r="E58" s="3"/>
      <c r="F58" s="3"/>
      <c r="G58" s="3"/>
      <c r="H58" s="3"/>
      <c r="I58" s="3"/>
      <c r="J58" s="4"/>
      <c r="K58" s="15">
        <f>Лист1!K42</f>
        <v>10476.984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Лист1!K43</f>
        <v>532.728</v>
      </c>
    </row>
    <row r="60" spans="1:11" ht="15.75">
      <c r="A60" s="7" t="s">
        <v>51</v>
      </c>
      <c r="B60" s="3"/>
      <c r="C60" s="3"/>
      <c r="D60" s="3"/>
      <c r="E60" s="3"/>
      <c r="F60" s="3"/>
      <c r="G60" s="3"/>
      <c r="H60" s="3"/>
      <c r="I60" s="3"/>
      <c r="J60" s="4"/>
      <c r="K60" s="15">
        <f>Лист1!K44</f>
        <v>4794.552</v>
      </c>
    </row>
    <row r="61" spans="1:11" ht="15.75">
      <c r="A61" s="7" t="s">
        <v>52</v>
      </c>
      <c r="B61" s="3"/>
      <c r="C61" s="3"/>
      <c r="D61" s="3"/>
      <c r="E61" s="3"/>
      <c r="F61" s="3"/>
      <c r="G61" s="3"/>
      <c r="H61" s="3"/>
      <c r="I61" s="3"/>
      <c r="J61" s="4"/>
      <c r="K61" s="15">
        <f>Лист1!K45</f>
        <v>2536.8</v>
      </c>
    </row>
    <row r="62" spans="1:11" ht="15.75">
      <c r="A62" s="7" t="s">
        <v>53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Лист2!AI93+Лист2!W93+Лист2!K93</f>
        <v>665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19006.064</v>
      </c>
    </row>
    <row r="65" spans="1:12" ht="15">
      <c r="A65" s="2" t="s">
        <v>88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33648</v>
      </c>
      <c r="L65" s="16"/>
    </row>
    <row r="66" spans="1:11" ht="15">
      <c r="A66" s="21" t="s">
        <v>89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95009.61600000001</v>
      </c>
    </row>
    <row r="67" spans="1:11" ht="15">
      <c r="A67" s="22" t="s">
        <v>90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84761.776</v>
      </c>
    </row>
    <row r="68" spans="1:11" ht="15">
      <c r="A68" s="2" t="s">
        <v>91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2" ht="15">
      <c r="A69" s="2" t="s">
        <v>92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43895.84000000001</v>
      </c>
      <c r="L69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0"/>
  <sheetViews>
    <sheetView tabSelected="1" workbookViewId="0" topLeftCell="A106">
      <selection activeCell="R137" sqref="R137"/>
    </sheetView>
  </sheetViews>
  <sheetFormatPr defaultColWidth="9.00390625" defaultRowHeight="12.75"/>
  <cols>
    <col min="10" max="10" width="18.125" style="0" customWidth="1"/>
    <col min="22" max="22" width="10.00390625" style="0" customWidth="1"/>
    <col min="34" max="34" width="18.37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2"/>
      <c r="M4" s="2" t="s">
        <v>56</v>
      </c>
      <c r="N4" s="3"/>
      <c r="O4" s="3"/>
      <c r="P4" s="3"/>
      <c r="Q4" s="3"/>
      <c r="R4" s="3"/>
      <c r="S4" s="3"/>
      <c r="T4" s="3"/>
      <c r="U4" s="3"/>
      <c r="V4" s="4"/>
      <c r="W4" s="12" t="s">
        <v>21</v>
      </c>
      <c r="X4" s="16"/>
      <c r="Y4" s="2" t="s">
        <v>77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21</v>
      </c>
      <c r="AJ4" s="16"/>
    </row>
    <row r="5" spans="1:36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2">
        <v>33648</v>
      </c>
      <c r="M5" s="2" t="s">
        <v>57</v>
      </c>
      <c r="N5" s="3"/>
      <c r="O5" s="3"/>
      <c r="P5" s="3"/>
      <c r="Q5" s="3"/>
      <c r="R5" s="3"/>
      <c r="S5" s="3"/>
      <c r="T5" s="3"/>
      <c r="U5" s="3"/>
      <c r="V5" s="4"/>
      <c r="W5" s="15">
        <f>K5+K9-K27</f>
        <v>35269.128</v>
      </c>
      <c r="X5" s="16"/>
      <c r="Y5" s="2" t="s">
        <v>76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36602.75199999999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845.6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845.6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845.6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20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7914.816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7914.816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7914.816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3492.328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3492.328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3492.328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177.576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177.576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177.576</v>
      </c>
    </row>
    <row r="13" spans="1:35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1598.184</v>
      </c>
      <c r="M13" s="7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1598.184</v>
      </c>
      <c r="Y13" s="7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1598.184</v>
      </c>
    </row>
    <row r="14" spans="1:35" ht="15.75">
      <c r="A14" s="7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845.6</v>
      </c>
      <c r="M14" s="7" t="s">
        <v>52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845.6</v>
      </c>
      <c r="Y14" s="7" t="s">
        <v>52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845.6</v>
      </c>
    </row>
    <row r="15" spans="1:35" ht="15.75">
      <c r="A15" s="7" t="s">
        <v>78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78</v>
      </c>
      <c r="N15" s="3"/>
      <c r="O15" s="3"/>
      <c r="P15" s="3"/>
      <c r="Q15" s="3"/>
      <c r="R15" s="3"/>
      <c r="S15" s="3"/>
      <c r="T15" s="3"/>
      <c r="U15" s="3"/>
      <c r="V15" s="4"/>
      <c r="W15" s="15">
        <f>W6*0.34</f>
        <v>287.504</v>
      </c>
      <c r="Y15" s="7" t="s">
        <v>78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v>0</v>
      </c>
    </row>
    <row r="16" spans="1:35" ht="15.75">
      <c r="A16" s="7" t="s">
        <v>79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180</v>
      </c>
      <c r="M16" s="7" t="s">
        <v>79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180</v>
      </c>
      <c r="Y16" s="7" t="s">
        <v>79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AI20+AI21</f>
        <v>6645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93</v>
      </c>
      <c r="B20" s="3"/>
      <c r="C20" s="3"/>
      <c r="D20" s="3"/>
      <c r="E20" s="3"/>
      <c r="F20" s="3"/>
      <c r="G20" s="3"/>
      <c r="H20" s="3"/>
      <c r="I20" s="3"/>
      <c r="J20" s="4"/>
      <c r="K20" s="5">
        <v>180</v>
      </c>
      <c r="M20" s="2" t="s">
        <v>93</v>
      </c>
      <c r="N20" s="3"/>
      <c r="O20" s="3"/>
      <c r="P20" s="3"/>
      <c r="Q20" s="3"/>
      <c r="R20" s="3"/>
      <c r="S20" s="3"/>
      <c r="T20" s="3"/>
      <c r="U20" s="3"/>
      <c r="V20" s="4"/>
      <c r="W20" s="5">
        <v>180</v>
      </c>
      <c r="Y20" s="2" t="s">
        <v>93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180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>
        <v>6465</v>
      </c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6" ht="15">
      <c r="A26" s="2" t="s">
        <v>23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23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23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  <c r="AJ26" s="17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6293.688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6581.192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AI11+AI12+AI13+AI14+AI16</f>
        <v>12758.688</v>
      </c>
    </row>
    <row r="28" spans="1:33" ht="15.75">
      <c r="A28" s="1"/>
      <c r="B28" s="1"/>
      <c r="C28" s="1"/>
      <c r="D28" s="1"/>
      <c r="E28" s="1"/>
      <c r="F28" s="24" t="s">
        <v>29</v>
      </c>
      <c r="G28" s="1"/>
      <c r="H28" s="1"/>
      <c r="I28" s="1"/>
      <c r="M28" s="1"/>
      <c r="N28" s="1"/>
      <c r="O28" s="1"/>
      <c r="P28" s="1"/>
      <c r="Q28" s="1"/>
      <c r="R28" s="24" t="s">
        <v>27</v>
      </c>
      <c r="S28" s="1"/>
      <c r="T28" s="1"/>
      <c r="U28" s="1"/>
      <c r="V28" t="s">
        <v>21</v>
      </c>
      <c r="Y28" s="1"/>
      <c r="Z28" s="1"/>
      <c r="AA28" s="1"/>
      <c r="AB28" s="1"/>
      <c r="AC28" s="1"/>
      <c r="AD28" s="24" t="s">
        <v>25</v>
      </c>
      <c r="AE28" s="1"/>
      <c r="AF28" s="1"/>
      <c r="AG28" s="1"/>
    </row>
    <row r="29" spans="1:35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2"/>
      <c r="M29" s="2" t="s">
        <v>60</v>
      </c>
      <c r="N29" s="3"/>
      <c r="O29" s="3"/>
      <c r="P29" s="3"/>
      <c r="Q29" s="3"/>
      <c r="R29" s="3"/>
      <c r="S29" s="3"/>
      <c r="T29" s="3"/>
      <c r="U29" s="3"/>
      <c r="V29" s="4"/>
      <c r="W29" s="12"/>
      <c r="X29" s="16"/>
      <c r="Y29" s="2" t="s">
        <v>75</v>
      </c>
      <c r="Z29" s="3"/>
      <c r="AA29" s="3"/>
      <c r="AB29" s="3"/>
      <c r="AC29" s="3"/>
      <c r="AD29" s="3"/>
      <c r="AE29" s="3"/>
      <c r="AF29" s="3"/>
      <c r="AG29" s="3"/>
      <c r="AH29" s="4"/>
      <c r="AI29" s="12"/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31758.87999999999</v>
      </c>
      <c r="M30" s="2" t="s">
        <v>61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32775.00799999999</v>
      </c>
      <c r="X30" s="17" t="s">
        <v>21</v>
      </c>
      <c r="Y30" s="2" t="s">
        <v>74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34108.63199999998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845.6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845.6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845.6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46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9.36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9.36</v>
      </c>
      <c r="Y33" s="2" t="s">
        <v>46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9.36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7914.816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7914.816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7914.816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3492.328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3492.328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 aca="true" t="shared" si="0" ref="AI36:AI41">W36</f>
        <v>3492.328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177.576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177.576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 t="shared" si="0"/>
        <v>177.576</v>
      </c>
    </row>
    <row r="38" spans="1:35" ht="15.75">
      <c r="A38" s="7" t="s">
        <v>51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1598.184</v>
      </c>
      <c r="M38" s="7" t="s">
        <v>51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1598.184</v>
      </c>
      <c r="Y38" s="7" t="s">
        <v>51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 t="shared" si="0"/>
        <v>1598.184</v>
      </c>
    </row>
    <row r="39" spans="1:35" ht="15.75">
      <c r="A39" s="7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845.6</v>
      </c>
      <c r="M39" s="7" t="s">
        <v>52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845.6</v>
      </c>
      <c r="Y39" s="7" t="s">
        <v>52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 t="shared" si="0"/>
        <v>845.6</v>
      </c>
    </row>
    <row r="40" spans="1:35" ht="15.75">
      <c r="A40" s="7" t="s">
        <v>78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78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287.504</v>
      </c>
      <c r="Y40" s="7" t="s">
        <v>78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 t="shared" si="0"/>
        <v>287.504</v>
      </c>
    </row>
    <row r="41" spans="1:35" ht="15.75">
      <c r="A41" s="7" t="s">
        <v>79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785</v>
      </c>
      <c r="M41" s="7" t="s">
        <v>79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180</v>
      </c>
      <c r="Y41" s="7" t="s">
        <v>79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 t="shared" si="0"/>
        <v>180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93</v>
      </c>
      <c r="B45" s="3"/>
      <c r="C45" s="3"/>
      <c r="D45" s="3"/>
      <c r="E45" s="3"/>
      <c r="F45" s="3"/>
      <c r="G45" s="3"/>
      <c r="H45" s="3"/>
      <c r="I45" s="3"/>
      <c r="J45" s="4"/>
      <c r="K45" s="5">
        <f>180+605</f>
        <v>785</v>
      </c>
      <c r="M45" s="2" t="s">
        <v>93</v>
      </c>
      <c r="N45" s="3"/>
      <c r="O45" s="3"/>
      <c r="P45" s="3"/>
      <c r="Q45" s="3"/>
      <c r="R45" s="3"/>
      <c r="S45" s="3"/>
      <c r="T45" s="3"/>
      <c r="U45" s="3"/>
      <c r="V45" s="4"/>
      <c r="W45" s="5">
        <v>180</v>
      </c>
      <c r="Y45" s="2" t="s">
        <v>93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180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23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23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23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6898.688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6581.192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6581.192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5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20"/>
      <c r="M55" s="2" t="s">
        <v>64</v>
      </c>
      <c r="N55" s="3"/>
      <c r="O55" s="3"/>
      <c r="P55" s="3"/>
      <c r="Q55" s="3"/>
      <c r="R55" s="3"/>
      <c r="S55" s="3"/>
      <c r="T55" s="3"/>
      <c r="U55" s="3"/>
      <c r="V55" s="4"/>
      <c r="W55" s="20"/>
      <c r="Y55" s="2" t="s">
        <v>73</v>
      </c>
      <c r="Z55" s="3"/>
      <c r="AA55" s="3"/>
      <c r="AB55" s="3"/>
      <c r="AC55" s="3"/>
      <c r="AD55" s="3"/>
      <c r="AE55" s="3"/>
      <c r="AF55" s="3"/>
      <c r="AG55" s="3"/>
      <c r="AH55" s="4"/>
      <c r="AI55" s="20"/>
    </row>
    <row r="56" spans="1:35" ht="15">
      <c r="A56" s="2" t="s">
        <v>63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35442.25599999998</v>
      </c>
      <c r="M56" s="2" t="s">
        <v>65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36775.879999999976</v>
      </c>
      <c r="Y56" s="2" t="s">
        <v>72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38109.50399999997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845.6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845.6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845.6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50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7914.816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7914.816</v>
      </c>
      <c r="Y60" s="2" t="s">
        <v>33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7914.816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3492.328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 aca="true" t="shared" si="1" ref="W62:W67">K62</f>
        <v>3492.328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3492.328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177.576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 t="shared" si="1"/>
        <v>177.576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177.576</v>
      </c>
    </row>
    <row r="64" spans="1:35" ht="15.75">
      <c r="A64" s="7" t="s">
        <v>51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1598.184</v>
      </c>
      <c r="M64" s="7" t="s">
        <v>51</v>
      </c>
      <c r="N64" s="3"/>
      <c r="O64" s="3"/>
      <c r="P64" s="3"/>
      <c r="Q64" s="3"/>
      <c r="R64" s="3"/>
      <c r="S64" s="3"/>
      <c r="T64" s="3"/>
      <c r="U64" s="3"/>
      <c r="V64" s="4"/>
      <c r="W64" s="15">
        <f t="shared" si="1"/>
        <v>1598.184</v>
      </c>
      <c r="Y64" s="7" t="s">
        <v>51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1598.184</v>
      </c>
    </row>
    <row r="65" spans="1:35" ht="15.75">
      <c r="A65" s="7" t="s">
        <v>52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845.6</v>
      </c>
      <c r="M65" s="7" t="s">
        <v>52</v>
      </c>
      <c r="N65" s="3"/>
      <c r="O65" s="3"/>
      <c r="P65" s="3"/>
      <c r="Q65" s="3"/>
      <c r="R65" s="3"/>
      <c r="S65" s="3"/>
      <c r="T65" s="3"/>
      <c r="U65" s="3"/>
      <c r="V65" s="4"/>
      <c r="W65" s="15">
        <f t="shared" si="1"/>
        <v>845.6</v>
      </c>
      <c r="Y65" s="7" t="s">
        <v>52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845.6</v>
      </c>
    </row>
    <row r="66" spans="1:35" ht="15.75">
      <c r="A66" s="7" t="s">
        <v>78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287.504</v>
      </c>
      <c r="M66" s="7" t="s">
        <v>78</v>
      </c>
      <c r="N66" s="3"/>
      <c r="O66" s="3"/>
      <c r="P66" s="3"/>
      <c r="Q66" s="3"/>
      <c r="R66" s="3"/>
      <c r="S66" s="3"/>
      <c r="T66" s="3"/>
      <c r="U66" s="3"/>
      <c r="V66" s="4"/>
      <c r="W66" s="15">
        <f t="shared" si="1"/>
        <v>287.504</v>
      </c>
      <c r="Y66" s="7" t="s">
        <v>78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79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</f>
        <v>180</v>
      </c>
      <c r="M67" s="7" t="s">
        <v>79</v>
      </c>
      <c r="N67" s="6"/>
      <c r="O67" s="6"/>
      <c r="P67" s="6"/>
      <c r="Q67" s="6"/>
      <c r="R67" s="6"/>
      <c r="S67" s="6"/>
      <c r="T67" s="6"/>
      <c r="U67" s="3"/>
      <c r="V67" s="4"/>
      <c r="W67" s="14">
        <f t="shared" si="1"/>
        <v>180</v>
      </c>
      <c r="Y67" s="7" t="s">
        <v>79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785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93</v>
      </c>
      <c r="B71" s="3"/>
      <c r="C71" s="3"/>
      <c r="D71" s="3"/>
      <c r="E71" s="3"/>
      <c r="F71" s="3"/>
      <c r="G71" s="3"/>
      <c r="H71" s="3"/>
      <c r="I71" s="3"/>
      <c r="J71" s="4"/>
      <c r="K71" s="5">
        <v>180</v>
      </c>
      <c r="M71" s="2" t="s">
        <v>93</v>
      </c>
      <c r="N71" s="3"/>
      <c r="O71" s="3"/>
      <c r="P71" s="3"/>
      <c r="Q71" s="3"/>
      <c r="R71" s="3"/>
      <c r="S71" s="3"/>
      <c r="T71" s="3"/>
      <c r="U71" s="3"/>
      <c r="V71" s="4"/>
      <c r="W71" s="5">
        <v>180</v>
      </c>
      <c r="Y71" s="2" t="s">
        <v>93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f>605+180</f>
        <v>785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23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23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23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6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6581.192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6581.192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6898.688</v>
      </c>
      <c r="AJ78" s="16"/>
    </row>
    <row r="80" spans="5:30" ht="12.75">
      <c r="E80" s="18" t="s">
        <v>17</v>
      </c>
      <c r="R80" s="19" t="s">
        <v>18</v>
      </c>
      <c r="AD80" s="19" t="s">
        <v>19</v>
      </c>
    </row>
    <row r="81" spans="1:35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20"/>
      <c r="M81" s="2" t="s">
        <v>68</v>
      </c>
      <c r="N81" s="3"/>
      <c r="O81" s="3"/>
      <c r="P81" s="3"/>
      <c r="Q81" s="3"/>
      <c r="R81" s="3"/>
      <c r="S81" s="3"/>
      <c r="T81" s="3"/>
      <c r="U81" s="3"/>
      <c r="V81" s="4"/>
      <c r="W81" s="20"/>
      <c r="Y81" s="2" t="s">
        <v>71</v>
      </c>
      <c r="Z81" s="3"/>
      <c r="AA81" s="3"/>
      <c r="AB81" s="3"/>
      <c r="AC81" s="3"/>
      <c r="AD81" s="3"/>
      <c r="AE81" s="3"/>
      <c r="AF81" s="3"/>
      <c r="AG81" s="3"/>
      <c r="AH81" s="4"/>
      <c r="AI81" s="20"/>
    </row>
    <row r="82" spans="1:36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39125.63199999997</v>
      </c>
      <c r="M82" s="2" t="s">
        <v>69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40621.759999999966</v>
      </c>
      <c r="X82" s="17"/>
      <c r="Y82" s="2" t="s">
        <v>70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42258.79999999997</v>
      </c>
      <c r="AJ82" s="17"/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845.6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847.3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847.3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7914.816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7930.727999999999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7930.727999999999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3492.328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3492.328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3492.328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177.576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177.576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177.576</v>
      </c>
    </row>
    <row r="90" spans="1:35" ht="15.75">
      <c r="A90" s="7" t="s">
        <v>51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1598.184</v>
      </c>
      <c r="M90" s="7" t="s">
        <v>51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1598.184</v>
      </c>
      <c r="Y90" s="7" t="s">
        <v>51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1598.184</v>
      </c>
    </row>
    <row r="91" spans="1:35" ht="15.75">
      <c r="A91" s="7" t="s">
        <v>52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845.6</v>
      </c>
      <c r="M91" s="7" t="s">
        <v>52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845.6</v>
      </c>
      <c r="Y91" s="7" t="s">
        <v>52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845.6</v>
      </c>
    </row>
    <row r="92" spans="1:35" ht="15.75">
      <c r="A92" s="7" t="s">
        <v>78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78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78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79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305</v>
      </c>
      <c r="M93" s="7" t="s">
        <v>79</v>
      </c>
      <c r="N93" s="6"/>
      <c r="O93" s="6"/>
      <c r="P93" s="6"/>
      <c r="Q93" s="6"/>
      <c r="R93" s="6"/>
      <c r="S93" s="6"/>
      <c r="T93" s="6"/>
      <c r="U93" s="3"/>
      <c r="V93" s="4"/>
      <c r="W93" s="14">
        <v>180</v>
      </c>
      <c r="Y93" s="7" t="s">
        <v>79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180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93</v>
      </c>
      <c r="B97" s="3"/>
      <c r="C97" s="3"/>
      <c r="D97" s="3"/>
      <c r="E97" s="3"/>
      <c r="F97" s="3"/>
      <c r="G97" s="3"/>
      <c r="H97" s="3"/>
      <c r="I97" s="3"/>
      <c r="J97" s="4"/>
      <c r="K97" s="5">
        <f>180+125</f>
        <v>305</v>
      </c>
      <c r="M97" s="2" t="s">
        <v>93</v>
      </c>
      <c r="N97" s="3"/>
      <c r="O97" s="3"/>
      <c r="P97" s="3"/>
      <c r="Q97" s="3"/>
      <c r="R97" s="3"/>
      <c r="S97" s="3"/>
      <c r="T97" s="3"/>
      <c r="U97" s="3"/>
      <c r="V97" s="4"/>
      <c r="W97" s="5">
        <v>180</v>
      </c>
      <c r="Y97" s="2" t="s">
        <v>93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180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23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23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6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6418.688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6293.688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6293.688</v>
      </c>
      <c r="AJ104" s="17"/>
    </row>
    <row r="106" ht="12.75">
      <c r="AI106" s="17" t="s">
        <v>21</v>
      </c>
    </row>
    <row r="107" ht="12.75">
      <c r="AI107" s="25">
        <f>AI82+AI86-AI104</f>
        <v>43895.83999999996</v>
      </c>
    </row>
    <row r="108" ht="12.75">
      <c r="L108" s="17"/>
    </row>
    <row r="109" spans="5:35" ht="12.75">
      <c r="E109" s="19" t="s">
        <v>100</v>
      </c>
      <c r="AI109" s="17"/>
    </row>
    <row r="112" spans="11:23" ht="12.75">
      <c r="K112" t="s">
        <v>95</v>
      </c>
      <c r="L112" t="s">
        <v>96</v>
      </c>
      <c r="M112" t="s">
        <v>97</v>
      </c>
      <c r="N112" t="s">
        <v>29</v>
      </c>
      <c r="O112" t="s">
        <v>27</v>
      </c>
      <c r="P112" t="s">
        <v>25</v>
      </c>
      <c r="Q112" t="s">
        <v>14</v>
      </c>
      <c r="R112" t="s">
        <v>15</v>
      </c>
      <c r="S112" t="s">
        <v>16</v>
      </c>
      <c r="T112" t="s">
        <v>98</v>
      </c>
      <c r="U112" t="s">
        <v>18</v>
      </c>
      <c r="V112" t="s">
        <v>19</v>
      </c>
      <c r="W112" t="s">
        <v>101</v>
      </c>
    </row>
    <row r="113" spans="1:23" ht="15">
      <c r="A113" s="2" t="s">
        <v>102</v>
      </c>
      <c r="B113" s="3"/>
      <c r="C113" s="3"/>
      <c r="D113" s="3"/>
      <c r="E113" s="3"/>
      <c r="F113" s="3"/>
      <c r="G113" s="3"/>
      <c r="H113" s="3"/>
      <c r="I113" s="3"/>
      <c r="J113" s="4"/>
      <c r="K113" s="12" t="s">
        <v>21</v>
      </c>
      <c r="L113" s="5"/>
      <c r="M113" s="12"/>
      <c r="N113" s="12"/>
      <c r="O113" s="12"/>
      <c r="P113" s="12"/>
      <c r="Q113" s="15">
        <f>P114+P118-P140</f>
        <v>-24498.686000000016</v>
      </c>
      <c r="R113" s="15">
        <f>Q113+Q118-Q140</f>
        <v>-29848.937000000016</v>
      </c>
      <c r="S113" s="12"/>
      <c r="T113" s="15"/>
      <c r="U113" s="15"/>
      <c r="V113" s="15"/>
      <c r="W113" s="5"/>
    </row>
    <row r="114" spans="1:23" ht="15">
      <c r="A114" s="2" t="s">
        <v>103</v>
      </c>
      <c r="B114" s="3"/>
      <c r="C114" s="3"/>
      <c r="D114" s="3"/>
      <c r="E114" s="3"/>
      <c r="F114" s="3"/>
      <c r="G114" s="3"/>
      <c r="H114" s="3"/>
      <c r="I114" s="3"/>
      <c r="J114" s="4"/>
      <c r="K114" s="15">
        <v>43896</v>
      </c>
      <c r="L114" s="15">
        <f>K114+K118-K140</f>
        <v>45067.954</v>
      </c>
      <c r="M114" s="15">
        <f>L114+L118-L140</f>
        <v>46692.907999999996</v>
      </c>
      <c r="N114" s="15">
        <f>M114+M118-M140</f>
        <v>41362.861999999994</v>
      </c>
      <c r="O114" s="15">
        <f>N114+N118-N140</f>
        <v>42737.81599999999</v>
      </c>
      <c r="P114" s="15">
        <f>O114+O118-O140</f>
        <v>44362.56499999999</v>
      </c>
      <c r="Q114" s="15"/>
      <c r="R114" s="12"/>
      <c r="S114" s="14"/>
      <c r="T114" s="14"/>
      <c r="U114" s="14"/>
      <c r="V114" s="14"/>
      <c r="W114" s="5"/>
    </row>
    <row r="115" spans="1:23" ht="15">
      <c r="A115" s="2" t="s">
        <v>0</v>
      </c>
      <c r="B115" s="3"/>
      <c r="C115" s="3"/>
      <c r="D115" s="3"/>
      <c r="E115" s="3"/>
      <c r="F115" s="3"/>
      <c r="G115" s="3"/>
      <c r="H115" s="3"/>
      <c r="I115" s="3"/>
      <c r="J115" s="4"/>
      <c r="K115" s="12">
        <v>847.3</v>
      </c>
      <c r="L115" s="12">
        <f aca="true" t="shared" si="2" ref="L115:M118">K115</f>
        <v>847.3</v>
      </c>
      <c r="M115" s="12">
        <f t="shared" si="2"/>
        <v>847.3</v>
      </c>
      <c r="N115" s="12">
        <f aca="true" t="shared" si="3" ref="N115:P116">M115</f>
        <v>847.3</v>
      </c>
      <c r="O115" s="12">
        <f t="shared" si="3"/>
        <v>847.3</v>
      </c>
      <c r="P115" s="12">
        <f t="shared" si="3"/>
        <v>847.3</v>
      </c>
      <c r="Q115" s="12">
        <f>P115</f>
        <v>847.3</v>
      </c>
      <c r="R115" s="12">
        <f>Q115</f>
        <v>847.3</v>
      </c>
      <c r="S115" s="14"/>
      <c r="T115" s="14"/>
      <c r="U115" s="14"/>
      <c r="V115" s="14"/>
      <c r="W115" s="5"/>
    </row>
    <row r="116" spans="1:23" ht="15">
      <c r="A116" s="2" t="s">
        <v>1</v>
      </c>
      <c r="B116" s="3"/>
      <c r="C116" s="3"/>
      <c r="D116" s="3"/>
      <c r="E116" s="3"/>
      <c r="F116" s="3"/>
      <c r="G116" s="3"/>
      <c r="H116" s="3"/>
      <c r="I116" s="3"/>
      <c r="J116" s="4"/>
      <c r="K116" s="14">
        <v>18</v>
      </c>
      <c r="L116" s="14">
        <f t="shared" si="2"/>
        <v>18</v>
      </c>
      <c r="M116" s="14">
        <f t="shared" si="2"/>
        <v>18</v>
      </c>
      <c r="N116" s="14">
        <f t="shared" si="3"/>
        <v>18</v>
      </c>
      <c r="O116" s="14">
        <f t="shared" si="3"/>
        <v>18</v>
      </c>
      <c r="P116" s="14">
        <f t="shared" si="3"/>
        <v>18</v>
      </c>
      <c r="Q116" s="14">
        <f>P116</f>
        <v>18</v>
      </c>
      <c r="R116" s="14">
        <f>Q116</f>
        <v>18</v>
      </c>
      <c r="S116" s="14"/>
      <c r="T116" s="14"/>
      <c r="U116" s="14"/>
      <c r="V116" s="14"/>
      <c r="W116" s="5"/>
    </row>
    <row r="117" spans="1:23" ht="15">
      <c r="A117" s="2" t="s">
        <v>49</v>
      </c>
      <c r="B117" s="3"/>
      <c r="C117" s="3"/>
      <c r="D117" s="3"/>
      <c r="E117" s="3"/>
      <c r="F117" s="3"/>
      <c r="G117" s="3"/>
      <c r="H117" s="3"/>
      <c r="I117" s="3"/>
      <c r="J117" s="4"/>
      <c r="K117" s="13">
        <v>9.36</v>
      </c>
      <c r="L117" s="13">
        <f t="shared" si="2"/>
        <v>9.36</v>
      </c>
      <c r="M117" s="13">
        <f t="shared" si="2"/>
        <v>9.36</v>
      </c>
      <c r="N117" s="13">
        <f>M117</f>
        <v>9.36</v>
      </c>
      <c r="O117" s="12">
        <v>10</v>
      </c>
      <c r="P117" s="12">
        <f>O117</f>
        <v>10</v>
      </c>
      <c r="Q117" s="12">
        <f>P117</f>
        <v>10</v>
      </c>
      <c r="R117" s="12">
        <f>Q117</f>
        <v>10</v>
      </c>
      <c r="S117" s="14"/>
      <c r="T117" s="14"/>
      <c r="U117" s="14"/>
      <c r="V117" s="14"/>
      <c r="W117" s="5"/>
    </row>
    <row r="118" spans="1:23" ht="15">
      <c r="A118" s="2" t="s">
        <v>104</v>
      </c>
      <c r="B118" s="3"/>
      <c r="C118" s="3"/>
      <c r="D118" s="3"/>
      <c r="E118" s="3"/>
      <c r="F118" s="3"/>
      <c r="G118" s="3"/>
      <c r="H118" s="3"/>
      <c r="I118" s="3"/>
      <c r="J118" s="4"/>
      <c r="K118" s="15">
        <v>7931</v>
      </c>
      <c r="L118" s="15">
        <f t="shared" si="2"/>
        <v>7931</v>
      </c>
      <c r="M118" s="15">
        <f t="shared" si="2"/>
        <v>7931</v>
      </c>
      <c r="N118" s="15">
        <f>M118</f>
        <v>7931</v>
      </c>
      <c r="O118" s="15">
        <f>O115*O117</f>
        <v>8473</v>
      </c>
      <c r="P118" s="15">
        <f>O118</f>
        <v>8473</v>
      </c>
      <c r="Q118" s="15">
        <f>P118</f>
        <v>8473</v>
      </c>
      <c r="R118" s="15">
        <f>Q118</f>
        <v>8473</v>
      </c>
      <c r="S118" s="15"/>
      <c r="T118" s="15"/>
      <c r="U118" s="15"/>
      <c r="V118" s="14"/>
      <c r="W118" s="5"/>
    </row>
    <row r="119" spans="1:23" ht="15.75">
      <c r="A119" s="2"/>
      <c r="B119" s="6" t="s">
        <v>2</v>
      </c>
      <c r="C119" s="6"/>
      <c r="D119" s="3"/>
      <c r="E119" s="3"/>
      <c r="F119" s="3"/>
      <c r="G119" s="3"/>
      <c r="H119" s="3"/>
      <c r="I119" s="3"/>
      <c r="J119" s="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5" t="s">
        <v>21</v>
      </c>
    </row>
    <row r="120" spans="1:23" ht="15.75">
      <c r="A120" s="7" t="s">
        <v>94</v>
      </c>
      <c r="B120" s="3"/>
      <c r="C120" s="3"/>
      <c r="D120" s="3"/>
      <c r="E120" s="3"/>
      <c r="F120" s="3"/>
      <c r="G120" s="3"/>
      <c r="H120" s="3"/>
      <c r="I120" s="3"/>
      <c r="J120" s="4"/>
      <c r="K120" s="15">
        <f>K115*4.13</f>
        <v>3499.3489999999997</v>
      </c>
      <c r="L120" s="15">
        <f aca="true" t="shared" si="4" ref="L120:M123">K120</f>
        <v>3499.3489999999997</v>
      </c>
      <c r="M120" s="15">
        <f t="shared" si="4"/>
        <v>3499.3489999999997</v>
      </c>
      <c r="N120" s="15">
        <f>M120</f>
        <v>3499.3489999999997</v>
      </c>
      <c r="O120" s="15">
        <f>N120</f>
        <v>3499.3489999999997</v>
      </c>
      <c r="P120" s="15">
        <f>O120</f>
        <v>3499.3489999999997</v>
      </c>
      <c r="Q120" s="15">
        <f>P120</f>
        <v>3499.3489999999997</v>
      </c>
      <c r="R120" s="15">
        <f>Q120</f>
        <v>3499.3489999999997</v>
      </c>
      <c r="S120" s="15"/>
      <c r="T120" s="15"/>
      <c r="U120" s="15"/>
      <c r="V120" s="15"/>
      <c r="W120" s="5"/>
    </row>
    <row r="121" spans="1:23" ht="15.75">
      <c r="A121" s="7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15">
        <v>178</v>
      </c>
      <c r="L121" s="15">
        <f t="shared" si="4"/>
        <v>178</v>
      </c>
      <c r="M121" s="15">
        <f t="shared" si="4"/>
        <v>178</v>
      </c>
      <c r="N121" s="15">
        <f>M121</f>
        <v>178</v>
      </c>
      <c r="O121" s="15">
        <f>O115*0.7</f>
        <v>593.1099999999999</v>
      </c>
      <c r="P121" s="15">
        <f aca="true" t="shared" si="5" ref="P121:Q125">O121</f>
        <v>593.1099999999999</v>
      </c>
      <c r="Q121" s="15">
        <f t="shared" si="5"/>
        <v>593.1099999999999</v>
      </c>
      <c r="R121" s="15">
        <f>Q121</f>
        <v>593.1099999999999</v>
      </c>
      <c r="S121" s="15"/>
      <c r="T121" s="15"/>
      <c r="U121" s="15"/>
      <c r="V121" s="15"/>
      <c r="W121" s="5"/>
    </row>
    <row r="122" spans="1:23" ht="15.75">
      <c r="A122" s="7" t="s">
        <v>51</v>
      </c>
      <c r="B122" s="3"/>
      <c r="C122" s="3"/>
      <c r="D122" s="3"/>
      <c r="E122" s="3"/>
      <c r="F122" s="3"/>
      <c r="G122" s="3"/>
      <c r="H122" s="3"/>
      <c r="I122" s="3"/>
      <c r="J122" s="4"/>
      <c r="K122" s="15">
        <f>K115*1.89</f>
        <v>1601.397</v>
      </c>
      <c r="L122" s="15">
        <f t="shared" si="4"/>
        <v>1601.397</v>
      </c>
      <c r="M122" s="15">
        <f t="shared" si="4"/>
        <v>1601.397</v>
      </c>
      <c r="N122" s="15">
        <f>M122</f>
        <v>1601.397</v>
      </c>
      <c r="O122" s="15">
        <f>N122</f>
        <v>1601.397</v>
      </c>
      <c r="P122" s="15">
        <f t="shared" si="5"/>
        <v>1601.397</v>
      </c>
      <c r="Q122" s="15">
        <f t="shared" si="5"/>
        <v>1601.397</v>
      </c>
      <c r="R122" s="15">
        <f>Q122</f>
        <v>1601.397</v>
      </c>
      <c r="S122" s="15"/>
      <c r="T122" s="15"/>
      <c r="U122" s="15"/>
      <c r="V122" s="15"/>
      <c r="W122" s="5"/>
    </row>
    <row r="123" spans="1:23" ht="15.75">
      <c r="A123" s="7" t="s">
        <v>52</v>
      </c>
      <c r="B123" s="3"/>
      <c r="C123" s="3"/>
      <c r="D123" s="3"/>
      <c r="E123" s="3"/>
      <c r="F123" s="3"/>
      <c r="G123" s="3"/>
      <c r="H123" s="3"/>
      <c r="I123" s="3"/>
      <c r="J123" s="4"/>
      <c r="K123" s="15">
        <f>K115</f>
        <v>847.3</v>
      </c>
      <c r="L123" s="15">
        <f t="shared" si="4"/>
        <v>847.3</v>
      </c>
      <c r="M123" s="15">
        <f t="shared" si="4"/>
        <v>847.3</v>
      </c>
      <c r="N123" s="15">
        <f>M123</f>
        <v>847.3</v>
      </c>
      <c r="O123" s="15">
        <f>N123</f>
        <v>847.3</v>
      </c>
      <c r="P123" s="15">
        <f t="shared" si="5"/>
        <v>847.3</v>
      </c>
      <c r="Q123" s="15">
        <f t="shared" si="5"/>
        <v>847.3</v>
      </c>
      <c r="R123" s="15">
        <f>Q123</f>
        <v>847.3</v>
      </c>
      <c r="S123" s="15"/>
      <c r="T123" s="15"/>
      <c r="U123" s="15"/>
      <c r="V123" s="15"/>
      <c r="W123" s="5"/>
    </row>
    <row r="124" spans="1:23" ht="15.75">
      <c r="A124" s="7" t="s">
        <v>78</v>
      </c>
      <c r="B124" s="3"/>
      <c r="C124" s="3"/>
      <c r="D124" s="3"/>
      <c r="E124" s="3"/>
      <c r="F124" s="3"/>
      <c r="G124" s="3"/>
      <c r="H124" s="3"/>
      <c r="I124" s="3"/>
      <c r="J124" s="4"/>
      <c r="K124" s="14">
        <v>0</v>
      </c>
      <c r="L124" s="15">
        <f>K124</f>
        <v>0</v>
      </c>
      <c r="M124" s="15">
        <f>L124</f>
        <v>0</v>
      </c>
      <c r="N124" s="15">
        <f>M124</f>
        <v>0</v>
      </c>
      <c r="O124" s="15">
        <f>N124</f>
        <v>0</v>
      </c>
      <c r="P124" s="15">
        <f t="shared" si="5"/>
        <v>0</v>
      </c>
      <c r="Q124" s="15">
        <f t="shared" si="5"/>
        <v>0</v>
      </c>
      <c r="R124" s="15">
        <f>Q124</f>
        <v>0</v>
      </c>
      <c r="S124" s="15"/>
      <c r="T124" s="15"/>
      <c r="U124" s="15"/>
      <c r="V124" s="15"/>
      <c r="W124" s="5"/>
    </row>
    <row r="125" spans="1:23" ht="15.75">
      <c r="A125" s="7" t="s">
        <v>111</v>
      </c>
      <c r="B125" s="3"/>
      <c r="C125" s="3"/>
      <c r="D125" s="3"/>
      <c r="E125" s="3"/>
      <c r="F125" s="3"/>
      <c r="G125" s="3"/>
      <c r="H125" s="3"/>
      <c r="I125" s="3"/>
      <c r="J125" s="4"/>
      <c r="K125" s="14"/>
      <c r="L125" s="15"/>
      <c r="M125" s="15"/>
      <c r="N125" s="15"/>
      <c r="O125" s="15">
        <f>O115*0.15</f>
        <v>127.09499999999998</v>
      </c>
      <c r="P125" s="15">
        <f t="shared" si="5"/>
        <v>127.09499999999998</v>
      </c>
      <c r="Q125" s="15">
        <f t="shared" si="5"/>
        <v>127.09499999999998</v>
      </c>
      <c r="R125" s="15">
        <f>Q125</f>
        <v>127.09499999999998</v>
      </c>
      <c r="S125" s="15"/>
      <c r="T125" s="15"/>
      <c r="U125" s="15"/>
      <c r="V125" s="15"/>
      <c r="W125" s="5"/>
    </row>
    <row r="126" spans="1:23" ht="15.75">
      <c r="A126" s="7" t="s">
        <v>112</v>
      </c>
      <c r="B126" s="6"/>
      <c r="C126" s="6"/>
      <c r="D126" s="6"/>
      <c r="E126" s="6"/>
      <c r="F126" s="6"/>
      <c r="G126" s="6"/>
      <c r="H126" s="6"/>
      <c r="I126" s="3"/>
      <c r="J126" s="4"/>
      <c r="K126" s="15">
        <f>K136+K137</f>
        <v>633</v>
      </c>
      <c r="L126" s="15">
        <f>L136</f>
        <v>180</v>
      </c>
      <c r="M126" s="15">
        <f>M131+L136</f>
        <v>7135</v>
      </c>
      <c r="N126" s="15">
        <f>N136+N139</f>
        <v>430</v>
      </c>
      <c r="O126" s="15">
        <f>O136</f>
        <v>180</v>
      </c>
      <c r="P126" s="15">
        <f>P132+P136</f>
        <v>70666</v>
      </c>
      <c r="Q126" s="15">
        <f>Q131+Q136</f>
        <v>7155</v>
      </c>
      <c r="R126" s="15"/>
      <c r="S126" s="15"/>
      <c r="T126" s="15"/>
      <c r="U126" s="15"/>
      <c r="V126" s="15"/>
      <c r="W126" s="5"/>
    </row>
    <row r="127" spans="1:23" ht="15">
      <c r="A127" s="2" t="s">
        <v>3</v>
      </c>
      <c r="B127" s="3"/>
      <c r="C127" s="3"/>
      <c r="D127" s="3"/>
      <c r="E127" s="3"/>
      <c r="F127" s="3"/>
      <c r="G127" s="3"/>
      <c r="H127" s="3"/>
      <c r="I127" s="3"/>
      <c r="J127" s="4"/>
      <c r="K127" s="5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8"/>
    </row>
    <row r="128" spans="1:23" ht="15">
      <c r="A128" s="2" t="s">
        <v>4</v>
      </c>
      <c r="B128" s="3"/>
      <c r="C128" s="3"/>
      <c r="D128" s="3"/>
      <c r="E128" s="3"/>
      <c r="F128" s="3"/>
      <c r="G128" s="3"/>
      <c r="H128" s="3"/>
      <c r="I128" s="3"/>
      <c r="J128" s="4"/>
      <c r="K128" s="5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8"/>
    </row>
    <row r="129" spans="1:23" ht="15">
      <c r="A129" s="2" t="s">
        <v>5</v>
      </c>
      <c r="B129" s="3"/>
      <c r="C129" s="3"/>
      <c r="D129" s="3"/>
      <c r="E129" s="3"/>
      <c r="F129" s="3"/>
      <c r="G129" s="3"/>
      <c r="H129" s="3"/>
      <c r="I129" s="3"/>
      <c r="J129" s="4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8"/>
    </row>
    <row r="130" spans="1:23" ht="15">
      <c r="A130" s="2" t="s">
        <v>105</v>
      </c>
      <c r="B130" s="3"/>
      <c r="C130" s="3"/>
      <c r="D130" s="3"/>
      <c r="E130" s="3"/>
      <c r="F130" s="3"/>
      <c r="G130" s="3"/>
      <c r="H130" s="3"/>
      <c r="I130" s="3"/>
      <c r="J130" s="4"/>
      <c r="K130" s="5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8"/>
    </row>
    <row r="131" spans="1:23" ht="15">
      <c r="A131" s="8" t="s">
        <v>6</v>
      </c>
      <c r="B131" s="9"/>
      <c r="C131" s="9"/>
      <c r="D131" s="9"/>
      <c r="E131" s="9"/>
      <c r="F131" s="9"/>
      <c r="G131" s="9"/>
      <c r="H131" s="9"/>
      <c r="I131" s="9"/>
      <c r="J131" s="10"/>
      <c r="K131" s="5"/>
      <c r="L131" s="26"/>
      <c r="M131" s="26">
        <f>4635+2320</f>
        <v>6955</v>
      </c>
      <c r="N131" s="26"/>
      <c r="O131" s="26"/>
      <c r="P131" s="26"/>
      <c r="Q131" s="26">
        <v>6975</v>
      </c>
      <c r="R131" s="26"/>
      <c r="S131" s="26"/>
      <c r="T131" s="26"/>
      <c r="U131" s="26"/>
      <c r="V131" s="26"/>
      <c r="W131" s="28"/>
    </row>
    <row r="132" spans="1:23" ht="15">
      <c r="A132" s="2" t="s">
        <v>7</v>
      </c>
      <c r="B132" s="3"/>
      <c r="C132" s="3"/>
      <c r="D132" s="3"/>
      <c r="E132" s="3"/>
      <c r="F132" s="3"/>
      <c r="G132" s="3"/>
      <c r="H132" s="3"/>
      <c r="I132" s="3"/>
      <c r="J132" s="4"/>
      <c r="K132" s="5"/>
      <c r="L132" s="26"/>
      <c r="M132" s="26"/>
      <c r="N132" s="26"/>
      <c r="O132" s="26"/>
      <c r="P132" s="26">
        <v>70486</v>
      </c>
      <c r="Q132" s="26"/>
      <c r="R132" s="26"/>
      <c r="S132" s="26"/>
      <c r="T132" s="26"/>
      <c r="U132" s="26"/>
      <c r="V132" s="26"/>
      <c r="W132" s="13"/>
    </row>
    <row r="133" spans="1:23" ht="15">
      <c r="A133" s="2" t="s">
        <v>99</v>
      </c>
      <c r="B133" s="3"/>
      <c r="C133" s="3"/>
      <c r="D133" s="3"/>
      <c r="E133" s="3"/>
      <c r="F133" s="3"/>
      <c r="G133" s="3"/>
      <c r="H133" s="3"/>
      <c r="I133" s="3"/>
      <c r="J133" s="4"/>
      <c r="K133" s="5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5"/>
    </row>
    <row r="134" spans="1:23" ht="15">
      <c r="A134" s="8" t="s">
        <v>9</v>
      </c>
      <c r="B134" s="9"/>
      <c r="C134" s="9"/>
      <c r="D134" s="9"/>
      <c r="E134" s="9"/>
      <c r="F134" s="9"/>
      <c r="G134" s="9"/>
      <c r="H134" s="9"/>
      <c r="I134" s="9"/>
      <c r="J134" s="10"/>
      <c r="K134" s="5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5"/>
    </row>
    <row r="135" spans="1:23" ht="15">
      <c r="A135" s="2" t="s">
        <v>106</v>
      </c>
      <c r="B135" s="3"/>
      <c r="C135" s="3"/>
      <c r="D135" s="3"/>
      <c r="E135" s="3"/>
      <c r="F135" s="3"/>
      <c r="G135" s="3"/>
      <c r="H135" s="3"/>
      <c r="I135" s="3"/>
      <c r="J135" s="4"/>
      <c r="K135" s="5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5"/>
    </row>
    <row r="136" spans="1:23" ht="15">
      <c r="A136" s="2" t="s">
        <v>107</v>
      </c>
      <c r="B136" s="3"/>
      <c r="C136" s="3"/>
      <c r="D136" s="3"/>
      <c r="E136" s="3"/>
      <c r="F136" s="3"/>
      <c r="G136" s="3"/>
      <c r="H136" s="3"/>
      <c r="I136" s="3"/>
      <c r="J136" s="4"/>
      <c r="K136" s="5">
        <v>180</v>
      </c>
      <c r="L136" s="26">
        <f>K136</f>
        <v>180</v>
      </c>
      <c r="M136" s="26">
        <f>L136</f>
        <v>180</v>
      </c>
      <c r="N136" s="26">
        <f>M136</f>
        <v>180</v>
      </c>
      <c r="O136" s="26">
        <f>N136</f>
        <v>180</v>
      </c>
      <c r="P136" s="26">
        <f>O136</f>
        <v>180</v>
      </c>
      <c r="Q136" s="26">
        <f>P136</f>
        <v>180</v>
      </c>
      <c r="R136" s="26">
        <f>Q136</f>
        <v>180</v>
      </c>
      <c r="S136" s="26"/>
      <c r="T136" s="26"/>
      <c r="U136" s="26"/>
      <c r="V136" s="26"/>
      <c r="W136" s="5"/>
    </row>
    <row r="137" spans="1:23" ht="15">
      <c r="A137" s="2" t="s">
        <v>108</v>
      </c>
      <c r="B137" s="3"/>
      <c r="C137" s="3"/>
      <c r="D137" s="3"/>
      <c r="E137" s="3"/>
      <c r="F137" s="3"/>
      <c r="G137" s="3"/>
      <c r="H137" s="3"/>
      <c r="I137" s="3"/>
      <c r="J137" s="4"/>
      <c r="K137" s="5">
        <v>453</v>
      </c>
      <c r="L137" s="26"/>
      <c r="M137" s="26"/>
      <c r="N137" s="26" t="s">
        <v>21</v>
      </c>
      <c r="O137" s="26"/>
      <c r="P137" s="26"/>
      <c r="Q137" s="26"/>
      <c r="R137" s="26"/>
      <c r="S137" s="26"/>
      <c r="T137" s="26"/>
      <c r="U137" s="26"/>
      <c r="V137" s="26"/>
      <c r="W137" s="5"/>
    </row>
    <row r="138" spans="1:23" ht="15">
      <c r="A138" s="2" t="s">
        <v>109</v>
      </c>
      <c r="B138" s="3"/>
      <c r="C138" s="3"/>
      <c r="D138" s="3"/>
      <c r="E138" s="3"/>
      <c r="F138" s="3"/>
      <c r="G138" s="3"/>
      <c r="H138" s="3"/>
      <c r="I138" s="3"/>
      <c r="J138" s="4"/>
      <c r="K138" s="5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5"/>
    </row>
    <row r="139" spans="1:23" ht="15">
      <c r="A139" s="2" t="s">
        <v>110</v>
      </c>
      <c r="B139" s="3"/>
      <c r="C139" s="3"/>
      <c r="D139" s="3"/>
      <c r="E139" s="3"/>
      <c r="F139" s="3"/>
      <c r="G139" s="3"/>
      <c r="H139" s="3"/>
      <c r="I139" s="3"/>
      <c r="J139" s="4"/>
      <c r="K139" s="15"/>
      <c r="L139" s="26"/>
      <c r="M139" s="26"/>
      <c r="N139" s="26">
        <v>250</v>
      </c>
      <c r="O139" s="26"/>
      <c r="P139" s="26"/>
      <c r="Q139" s="26"/>
      <c r="R139" s="26"/>
      <c r="S139" s="26"/>
      <c r="T139" s="26"/>
      <c r="U139" s="26"/>
      <c r="V139" s="26"/>
      <c r="W139" s="27"/>
    </row>
    <row r="140" spans="1:23" ht="15">
      <c r="A140" s="8" t="s">
        <v>11</v>
      </c>
      <c r="B140" s="9"/>
      <c r="C140" s="9"/>
      <c r="D140" s="9"/>
      <c r="E140" s="9"/>
      <c r="F140" s="9"/>
      <c r="G140" s="9"/>
      <c r="H140" s="9"/>
      <c r="I140" s="9"/>
      <c r="J140" s="10"/>
      <c r="K140" s="15">
        <f>K120+K121+K122+K123+K124+K126</f>
        <v>6759.045999999999</v>
      </c>
      <c r="L140" s="15">
        <f>L120+L121+L122+L123+L124+L126</f>
        <v>6306.045999999999</v>
      </c>
      <c r="M140" s="15">
        <f>M120+M121+M122+M123+M124+M126</f>
        <v>13261.045999999998</v>
      </c>
      <c r="N140" s="15">
        <f>N120+N121+N122+N123+N124+N126</f>
        <v>6556.045999999999</v>
      </c>
      <c r="O140" s="15">
        <f>O120+O121+O122+O123+O124+O125+O126</f>
        <v>6848.251</v>
      </c>
      <c r="P140" s="15">
        <f>P120+P121+P122+P123+P124+P125+P126</f>
        <v>77334.251</v>
      </c>
      <c r="Q140" s="15">
        <f>Q120+Q121+Q122+Q123+Q124+Q125+Q126</f>
        <v>13823.251</v>
      </c>
      <c r="R140" s="15"/>
      <c r="S140" s="15"/>
      <c r="T140" s="15"/>
      <c r="U140" s="15"/>
      <c r="V140" s="15"/>
      <c r="W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2013-01-20T16:48:25Z</cp:lastPrinted>
  <dcterms:created xsi:type="dcterms:W3CDTF">2012-04-11T04:13:08Z</dcterms:created>
  <dcterms:modified xsi:type="dcterms:W3CDTF">2018-09-12T05:50:37Z</dcterms:modified>
  <cp:category/>
  <cp:version/>
  <cp:contentType/>
  <cp:contentStatus/>
</cp:coreProperties>
</file>