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<sst xmlns="http://schemas.openxmlformats.org/spreadsheetml/2006/main" count="109" uniqueCount="67">
  <si>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</si>
  <si>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</si>
  <si>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</si>
  <si>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</si>
  <si>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</si>
  <si>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</si>
  <si>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</si>
  <si>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</si>
  <si>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</si>
  <si>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</si>
  <si>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</si>
  <si>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</si>
  <si>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</si>
  <si>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</si>
  <si>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</si>
  <si>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</si>
  <si>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</si>
  <si>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</si>
  <si>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</si>
  <si>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</si>
  <si>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</si>
  <si>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</si>
  <si>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коммунальным услугам жилого дома № 3а ул. Мира за 1 квартал  </t>
  </si>
  <si>
    <t xml:space="preserve">5.начислено за 1 квартал  </t>
  </si>
  <si>
    <t xml:space="preserve">коммунальным услугам жилого дома № 3а ул. Мира за  2 квартал  </t>
  </si>
  <si>
    <t xml:space="preserve">5.начислено за 2 квартал </t>
  </si>
  <si>
    <t xml:space="preserve">коммунальным услугам жилого дома № 3а ул. Мира за  3 квартал  </t>
  </si>
  <si>
    <t xml:space="preserve">5.начислено за 3 квартал  </t>
  </si>
  <si>
    <t xml:space="preserve">коммунальным услугам жилого дома № 3а ул. Мира за 4 квартал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</si>
  <si>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</si>
  <si>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</si>
  <si>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</si>
  <si>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</si>
  <si>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</si>
  <si>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</si>
  <si>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</si>
  <si>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</si>
  <si>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</si>
  <si>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</si>
  <si>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</si>
  <si>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</si>
  <si>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</si>
  <si>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</si>
  <si>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</si>
  <si>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</si>
  <si>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</si>
  <si>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</si>
  <si>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</si>
  <si>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</si>
  <si>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</si>
  <si>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</si>
  <si>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</si>
  <si>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</si>
  <si>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</si>
  <si>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</si>
  <si>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</si>
  <si>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</si>
  <si>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</si>
  <si>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</si>
  <si>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</si>
  <si>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</si>
  <si>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</si>
  <si>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</si>
  <si>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</si>
  <si>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3а ул. Мира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</si>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</sst>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4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3" t="s">
        <v>18</v>
      </c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3">
        <v>20054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528.8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</row>
    <row r="8" spans="1:11" ht="15">
      <c r="A8" s="2" t="s">
        <v>23</v>
      </c>
      <c r="B8" s="3"/>
      <c r="C8" s="3"/>
      <c r="D8" s="3"/>
      <c r="E8" s="3"/>
      <c r="F8" s="3"/>
      <c r="G8" s="3"/>
      <c r="H8" s="3"/>
      <c r="I8" s="3"/>
      <c r="J8" s="4"/>
      <c r="K8" s="16" t="e">
        <f>Лист2!#REF!*3</f>
        <v>#REF!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6" t="e">
        <f>Лист2!#REF!*3</f>
        <v>#REF!</v>
      </c>
    </row>
    <row r="11" spans="1:11" ht="15.75">
      <c r="A11" s="8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6" t="e">
        <f>Лист2!#REF!*3</f>
        <v>#REF!</v>
      </c>
    </row>
    <row r="12" spans="1:11" ht="15.75">
      <c r="A12" s="8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6" t="e">
        <f>Лист2!#REF!*3</f>
        <v>#REF!</v>
      </c>
    </row>
    <row r="13" spans="1:11" ht="15.75">
      <c r="A13" s="8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6" t="e">
        <f>Лист2!#REF!*3</f>
        <v>#REF!</v>
      </c>
    </row>
    <row r="14" spans="1:11" ht="15.75">
      <c r="A14" s="8" t="s">
        <v>33</v>
      </c>
      <c r="B14" s="7"/>
      <c r="C14" s="7"/>
      <c r="D14" s="7"/>
      <c r="E14" s="7"/>
      <c r="F14" s="7"/>
      <c r="G14" s="7"/>
      <c r="H14" s="7"/>
      <c r="I14" s="3"/>
      <c r="J14" s="4"/>
      <c r="K14" s="15">
        <v>0</v>
      </c>
    </row>
    <row r="15" spans="1:11" ht="15">
      <c r="A15" s="9" t="s">
        <v>9</v>
      </c>
      <c r="B15" s="10"/>
      <c r="C15" s="10"/>
      <c r="D15" s="10"/>
      <c r="E15" s="10"/>
      <c r="F15" s="10"/>
      <c r="G15" s="10"/>
      <c r="H15" s="10"/>
      <c r="I15" s="10"/>
      <c r="J15" s="11"/>
      <c r="K15" s="16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3"/>
    </row>
    <row r="21" spans="1:12" ht="15">
      <c r="A21" s="2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3" t="e">
        <f>K5+K8-K15</f>
        <v>#REF!</v>
      </c>
      <c r="L21" s="17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v>528.8</v>
      </c>
    </row>
    <row r="23" spans="1:13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v>12</v>
      </c>
      <c r="M23" s="17"/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6" t="e">
        <f>K8</f>
        <v>#REF!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6" t="e">
        <f>K10</f>
        <v>#REF!</v>
      </c>
    </row>
    <row r="27" spans="1:11" ht="15.75">
      <c r="A27" s="8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6" t="e">
        <f>K11</f>
        <v>#REF!</v>
      </c>
    </row>
    <row r="28" spans="1:13" ht="15.75">
      <c r="A28" s="8" t="s">
        <v>31</v>
      </c>
      <c r="B28" s="3"/>
      <c r="C28" s="3"/>
      <c r="D28" s="3"/>
      <c r="E28" s="3"/>
      <c r="F28" s="3"/>
      <c r="G28" s="3"/>
      <c r="H28" s="3"/>
      <c r="I28" s="3"/>
      <c r="J28" s="4"/>
      <c r="K28" s="16" t="e">
        <f>K12</f>
        <v>#REF!</v>
      </c>
      <c r="M28" s="17"/>
    </row>
    <row r="29" spans="1:11" ht="15.75">
      <c r="A29" s="8" t="s">
        <v>32</v>
      </c>
      <c r="B29" s="3"/>
      <c r="C29" s="3"/>
      <c r="D29" s="3"/>
      <c r="E29" s="3"/>
      <c r="F29" s="3"/>
      <c r="G29" s="3"/>
      <c r="H29" s="3"/>
      <c r="I29" s="3"/>
      <c r="J29" s="4"/>
      <c r="K29" s="16" t="e">
        <f>K13</f>
        <v>#REF!</v>
      </c>
    </row>
    <row r="30" spans="1:11" ht="15.75">
      <c r="A30" s="8" t="s">
        <v>33</v>
      </c>
      <c r="B30" s="7"/>
      <c r="C30" s="7"/>
      <c r="D30" s="7"/>
      <c r="E30" s="7"/>
      <c r="F30" s="7"/>
      <c r="G30" s="7"/>
      <c r="H30" s="7"/>
      <c r="I30" s="3"/>
      <c r="J30" s="4"/>
      <c r="K30" s="16" t="e">
        <f>Лист2!#REF!+Лист2!#REF!</f>
        <v>#REF!</v>
      </c>
    </row>
    <row r="31" spans="1:11" ht="15">
      <c r="A31" s="9" t="s">
        <v>9</v>
      </c>
      <c r="B31" s="10"/>
      <c r="C31" s="10"/>
      <c r="D31" s="10"/>
      <c r="E31" s="10"/>
      <c r="F31" s="10"/>
      <c r="G31" s="10"/>
      <c r="H31" s="10"/>
      <c r="I31" s="10"/>
      <c r="J31" s="11"/>
      <c r="K31" s="16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</row>
    <row r="37" spans="1:11" ht="1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4"/>
      <c r="K37" s="16" t="e">
        <f>K21+K24-K31</f>
        <v>#REF!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528.8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12</v>
      </c>
    </row>
    <row r="40" spans="1:11" ht="15">
      <c r="A40" s="2" t="s">
        <v>27</v>
      </c>
      <c r="B40" s="3"/>
      <c r="C40" s="3"/>
      <c r="D40" s="3"/>
      <c r="E40" s="3"/>
      <c r="F40" s="3"/>
      <c r="G40" s="3"/>
      <c r="H40" s="3"/>
      <c r="I40" s="3"/>
      <c r="J40" s="4"/>
      <c r="K40" s="16" t="e">
        <f>K24</f>
        <v>#REF!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6" t="e">
        <f>K26</f>
        <v>#REF!</v>
      </c>
    </row>
    <row r="43" spans="1:11" ht="15.75">
      <c r="A43" s="8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6" t="e">
        <f>K27</f>
        <v>#REF!</v>
      </c>
    </row>
    <row r="44" spans="1:11" ht="15.75">
      <c r="A44" s="8" t="s">
        <v>31</v>
      </c>
      <c r="B44" s="3"/>
      <c r="C44" s="3"/>
      <c r="D44" s="3"/>
      <c r="E44" s="3"/>
      <c r="F44" s="3"/>
      <c r="G44" s="3"/>
      <c r="H44" s="3"/>
      <c r="I44" s="3"/>
      <c r="J44" s="4"/>
      <c r="K44" s="16" t="e">
        <f>K28</f>
        <v>#REF!</v>
      </c>
    </row>
    <row r="45" spans="1:11" ht="15.75">
      <c r="A45" s="8" t="s">
        <v>32</v>
      </c>
      <c r="B45" s="3"/>
      <c r="C45" s="3"/>
      <c r="D45" s="3"/>
      <c r="E45" s="3"/>
      <c r="F45" s="3"/>
      <c r="G45" s="3"/>
      <c r="H45" s="3"/>
      <c r="I45" s="3"/>
      <c r="J45" s="4"/>
      <c r="K45" s="16" t="e">
        <f>K29</f>
        <v>#REF!</v>
      </c>
    </row>
    <row r="46" spans="1:11" ht="15.75">
      <c r="A46" s="8" t="s">
        <v>33</v>
      </c>
      <c r="B46" s="7"/>
      <c r="C46" s="7"/>
      <c r="D46" s="7"/>
      <c r="E46" s="7"/>
      <c r="F46" s="7"/>
      <c r="G46" s="7"/>
      <c r="H46" s="7"/>
      <c r="I46" s="3"/>
      <c r="J46" s="4"/>
      <c r="K46" s="16" t="e">
        <f>Лист2!#REF!+Лист2!#REF!+Лист2!#REF!</f>
        <v>#REF!</v>
      </c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16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</row>
    <row r="53" spans="1:11" ht="15">
      <c r="A53" s="2" t="s">
        <v>42</v>
      </c>
      <c r="B53" s="3"/>
      <c r="C53" s="3"/>
      <c r="D53" s="3"/>
      <c r="E53" s="3"/>
      <c r="F53" s="3"/>
      <c r="G53" s="3"/>
      <c r="H53" s="3"/>
      <c r="I53" s="3"/>
      <c r="J53" s="4"/>
      <c r="K53" s="16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528.8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12</v>
      </c>
    </row>
    <row r="56" spans="1:11" ht="15">
      <c r="A56" s="2" t="s">
        <v>29</v>
      </c>
      <c r="B56" s="3"/>
      <c r="C56" s="3"/>
      <c r="D56" s="3"/>
      <c r="E56" s="3"/>
      <c r="F56" s="3"/>
      <c r="G56" s="3"/>
      <c r="H56" s="3"/>
      <c r="I56" s="3"/>
      <c r="J56" s="4"/>
      <c r="K56" s="16" t="e">
        <f>Лист2!#REF!*2+Лист2!#REF!</f>
        <v>#REF!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15"/>
    </row>
    <row r="58" spans="1:11" ht="15.75">
      <c r="A58" s="8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6" t="e">
        <f>K42</f>
        <v>#REF!</v>
      </c>
    </row>
    <row r="59" spans="1:11" ht="15.75">
      <c r="A59" s="8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6" t="e">
        <f>K43</f>
        <v>#REF!</v>
      </c>
    </row>
    <row r="60" spans="1:11" ht="15.75">
      <c r="A60" s="8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6" t="e">
        <f>K44</f>
        <v>#REF!</v>
      </c>
    </row>
    <row r="61" spans="1:11" ht="15.75">
      <c r="A61" s="8" t="s">
        <v>32</v>
      </c>
      <c r="B61" s="3"/>
      <c r="C61" s="3"/>
      <c r="D61" s="3"/>
      <c r="E61" s="3"/>
      <c r="F61" s="3"/>
      <c r="G61" s="3"/>
      <c r="H61" s="3"/>
      <c r="I61" s="3"/>
      <c r="J61" s="4"/>
      <c r="K61" s="16" t="e">
        <f>K45</f>
        <v>#REF!</v>
      </c>
    </row>
    <row r="62" spans="1:11" ht="15.75">
      <c r="A62" s="8" t="s">
        <v>33</v>
      </c>
      <c r="B62" s="7"/>
      <c r="C62" s="7"/>
      <c r="D62" s="7"/>
      <c r="E62" s="7"/>
      <c r="F62" s="7"/>
      <c r="G62" s="7"/>
      <c r="H62" s="7"/>
      <c r="I62" s="3"/>
      <c r="J62" s="4"/>
      <c r="K62" s="16" t="e">
        <f>Лист2!#REF!</f>
        <v>#REF!</v>
      </c>
    </row>
    <row r="63" spans="1:11" ht="15">
      <c r="A63" s="9" t="s">
        <v>9</v>
      </c>
      <c r="B63" s="10"/>
      <c r="C63" s="10"/>
      <c r="D63" s="10"/>
      <c r="E63" s="10"/>
      <c r="F63" s="10"/>
      <c r="G63" s="10"/>
      <c r="H63" s="10"/>
      <c r="I63" s="10"/>
      <c r="J63" s="11"/>
      <c r="K63" s="16" t="e">
        <f>K58+K59+K60+K61+K62</f>
        <v>#REF!</v>
      </c>
    </row>
    <row r="65" spans="1:12" ht="15">
      <c r="A65" s="2" t="s">
        <v>43</v>
      </c>
      <c r="B65" s="12"/>
      <c r="C65" s="12"/>
      <c r="D65" s="12"/>
      <c r="E65" s="12"/>
      <c r="F65" s="12"/>
      <c r="G65" s="12"/>
      <c r="H65" s="12"/>
      <c r="I65" s="12"/>
      <c r="J65" s="4"/>
      <c r="K65" s="16">
        <v>20054</v>
      </c>
      <c r="L65" s="17"/>
    </row>
    <row r="66" spans="1:11" ht="15">
      <c r="A66" s="20" t="s">
        <v>44</v>
      </c>
      <c r="B66" s="12"/>
      <c r="C66" s="12"/>
      <c r="D66" s="12"/>
      <c r="E66" s="12"/>
      <c r="F66" s="12"/>
      <c r="G66" s="12"/>
      <c r="H66" s="12"/>
      <c r="I66" s="12"/>
      <c r="J66" s="4"/>
      <c r="K66" s="16" t="e">
        <f>K56+K40+K24+K8</f>
        <v>#REF!</v>
      </c>
    </row>
    <row r="67" spans="1:11" ht="15">
      <c r="A67" s="21" t="s">
        <v>45</v>
      </c>
      <c r="B67" s="22"/>
      <c r="C67" s="22"/>
      <c r="D67" s="22"/>
      <c r="E67" s="22"/>
      <c r="F67" s="22"/>
      <c r="G67" s="22"/>
      <c r="H67" s="22"/>
      <c r="I67" s="22"/>
      <c r="J67" s="11"/>
      <c r="K67" s="16" t="e">
        <f>K63+K47+K31+K15</f>
        <v>#REF!</v>
      </c>
    </row>
    <row r="68" spans="1:11" ht="15">
      <c r="A68" s="2" t="s">
        <v>46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47</v>
      </c>
      <c r="B69" s="3"/>
      <c r="C69" s="3"/>
      <c r="D69" s="3"/>
      <c r="E69" s="3"/>
      <c r="F69" s="3"/>
      <c r="G69" s="3"/>
      <c r="H69" s="3"/>
      <c r="I69" s="3"/>
      <c r="J69" s="4"/>
      <c r="K69" s="16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625" style="0" customWidth="1"/>
    <col min="22" max="22" width="8.87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spans="5:35" ht="12.75">
      <c r="E5" s="19" t="s">
        <v>54</v>
      </c>
      <c r="AI5" s="23" t="s">
        <v>18</v>
      </c>
    </row>
    <row r="7" ht="12.75">
      <c r="AI7" s="18"/>
    </row>
    <row r="8" spans="11:23" ht="12.75">
      <c r="K8" t="s">
        <v>49</v>
      </c>
      <c r="L8" t="s">
        <v>50</v>
      </c>
      <c r="M8" t="s">
        <v>51</v>
      </c>
      <c r="N8" t="s">
        <v>21</v>
      </c>
      <c r="O8" t="s">
        <v>20</v>
      </c>
      <c r="P8" t="s">
        <v>19</v>
      </c>
      <c r="Q8" t="s">
        <v>12</v>
      </c>
      <c r="R8" t="s">
        <v>13</v>
      </c>
      <c r="S8" t="s">
        <v>14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3" t="s">
        <v>18</v>
      </c>
      <c r="L9" s="5"/>
      <c r="M9" s="13"/>
      <c r="N9" s="13"/>
      <c r="O9" s="13"/>
      <c r="P9" s="13"/>
      <c r="Q9" s="13"/>
      <c r="R9" s="13"/>
      <c r="S9" s="13"/>
      <c r="T9" s="16"/>
      <c r="U9" s="16"/>
      <c r="V9" s="16"/>
      <c r="W9" s="5"/>
    </row>
    <row r="10" spans="1:24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6">
        <v>29891</v>
      </c>
      <c r="L10" s="16">
        <f aca="true" t="shared" si="0" ref="L10:Q10">K10+K14-K36</f>
        <v>29328.352</v>
      </c>
      <c r="M10" s="16">
        <f t="shared" si="0"/>
        <v>30456.703999999998</v>
      </c>
      <c r="N10" s="16">
        <f t="shared" si="0"/>
        <v>31585.055999999997</v>
      </c>
      <c r="O10" s="16">
        <f t="shared" si="0"/>
        <v>32713.407999999996</v>
      </c>
      <c r="P10" s="16">
        <f t="shared" si="0"/>
        <v>30502.815999999995</v>
      </c>
      <c r="Q10" s="16">
        <f t="shared" si="0"/>
        <v>3292.2239999999947</v>
      </c>
      <c r="R10" s="16">
        <f>Q10+Q36</f>
        <v>7274.815999999994</v>
      </c>
      <c r="S10" s="15"/>
      <c r="T10" s="15"/>
      <c r="U10" s="15"/>
      <c r="V10" s="15"/>
      <c r="W10" s="15"/>
      <c r="X10" s="28"/>
    </row>
    <row r="11" spans="1:24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3">
        <v>529.6</v>
      </c>
      <c r="L11" s="13">
        <f aca="true" t="shared" si="1" ref="L11:M14">K11</f>
        <v>529.6</v>
      </c>
      <c r="M11" s="13">
        <f t="shared" si="1"/>
        <v>529.6</v>
      </c>
      <c r="N11" s="13">
        <f aca="true" t="shared" si="2" ref="N11:Q14">M11</f>
        <v>529.6</v>
      </c>
      <c r="O11" s="13">
        <f t="shared" si="2"/>
        <v>529.6</v>
      </c>
      <c r="P11" s="13">
        <f t="shared" si="2"/>
        <v>529.6</v>
      </c>
      <c r="Q11" s="13">
        <f t="shared" si="2"/>
        <v>529.6</v>
      </c>
      <c r="R11" s="13">
        <f>Q11</f>
        <v>529.6</v>
      </c>
      <c r="S11" s="15"/>
      <c r="T11" s="15"/>
      <c r="U11" s="15"/>
      <c r="V11" s="15"/>
      <c r="W11" s="15"/>
      <c r="X11" s="28"/>
    </row>
    <row r="12" spans="1:24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5">
        <v>12</v>
      </c>
      <c r="L12" s="15">
        <f t="shared" si="1"/>
        <v>12</v>
      </c>
      <c r="M12" s="15">
        <f t="shared" si="1"/>
        <v>12</v>
      </c>
      <c r="N12" s="15">
        <f t="shared" si="2"/>
        <v>12</v>
      </c>
      <c r="O12" s="16">
        <f t="shared" si="2"/>
        <v>12</v>
      </c>
      <c r="P12" s="16">
        <f t="shared" si="2"/>
        <v>12</v>
      </c>
      <c r="Q12" s="16">
        <f t="shared" si="2"/>
        <v>12</v>
      </c>
      <c r="R12" s="16">
        <f>Q12</f>
        <v>12</v>
      </c>
      <c r="S12" s="15"/>
      <c r="T12" s="15"/>
      <c r="U12" s="15"/>
      <c r="V12" s="15"/>
      <c r="W12" s="15"/>
      <c r="X12" s="28"/>
    </row>
    <row r="13" spans="1:24" ht="15">
      <c r="A13" s="2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4">
        <v>9.01</v>
      </c>
      <c r="L13" s="14">
        <f t="shared" si="1"/>
        <v>9.01</v>
      </c>
      <c r="M13" s="14">
        <f t="shared" si="1"/>
        <v>9.01</v>
      </c>
      <c r="N13" s="14">
        <f t="shared" si="2"/>
        <v>9.01</v>
      </c>
      <c r="O13" s="14">
        <f t="shared" si="2"/>
        <v>9.01</v>
      </c>
      <c r="P13" s="14">
        <f t="shared" si="2"/>
        <v>9.01</v>
      </c>
      <c r="Q13" s="14">
        <f t="shared" si="2"/>
        <v>9.01</v>
      </c>
      <c r="R13" s="14">
        <f>Q13</f>
        <v>9.01</v>
      </c>
      <c r="S13" s="15"/>
      <c r="T13" s="15"/>
      <c r="U13" s="15"/>
      <c r="V13" s="15"/>
      <c r="W13" s="15"/>
      <c r="X13" s="28"/>
    </row>
    <row r="14" spans="1:24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6">
        <v>4772</v>
      </c>
      <c r="L14" s="16">
        <f t="shared" si="1"/>
        <v>4772</v>
      </c>
      <c r="M14" s="16">
        <f t="shared" si="1"/>
        <v>4772</v>
      </c>
      <c r="N14" s="16">
        <f t="shared" si="2"/>
        <v>4772</v>
      </c>
      <c r="O14" s="16">
        <f t="shared" si="2"/>
        <v>4772</v>
      </c>
      <c r="P14" s="16">
        <f t="shared" si="2"/>
        <v>4772</v>
      </c>
      <c r="Q14" s="16">
        <f t="shared" si="2"/>
        <v>4772</v>
      </c>
      <c r="R14" s="16">
        <f>Q14</f>
        <v>4772</v>
      </c>
      <c r="S14" s="16"/>
      <c r="T14" s="16"/>
      <c r="U14" s="16"/>
      <c r="V14" s="15"/>
      <c r="W14" s="15"/>
      <c r="X14" s="28"/>
    </row>
    <row r="15" spans="1:24" ht="15.75">
      <c r="A15" s="2"/>
      <c r="B15" s="7" t="s">
        <v>2</v>
      </c>
      <c r="C15" s="7"/>
      <c r="D15" s="3"/>
      <c r="E15" s="3"/>
      <c r="F15" s="3"/>
      <c r="G15" s="3"/>
      <c r="H15" s="3"/>
      <c r="I15" s="3"/>
      <c r="J15" s="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 t="s">
        <v>18</v>
      </c>
      <c r="X15" s="28"/>
    </row>
    <row r="16" spans="1:24" ht="15.75">
      <c r="A16" s="8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6">
        <f>K11*4.13</f>
        <v>2187.248</v>
      </c>
      <c r="L16" s="16">
        <f aca="true" t="shared" si="3" ref="L16:M20">K16</f>
        <v>2187.248</v>
      </c>
      <c r="M16" s="16">
        <f t="shared" si="3"/>
        <v>2187.248</v>
      </c>
      <c r="N16" s="16">
        <f>M16</f>
        <v>2187.248</v>
      </c>
      <c r="O16" s="16">
        <f>N16</f>
        <v>2187.248</v>
      </c>
      <c r="P16" s="16">
        <f>O16</f>
        <v>2187.248</v>
      </c>
      <c r="Q16" s="16">
        <f>P16</f>
        <v>2187.248</v>
      </c>
      <c r="R16" s="16">
        <f>Q16</f>
        <v>2187.248</v>
      </c>
      <c r="S16" s="16"/>
      <c r="T16" s="16"/>
      <c r="U16" s="16"/>
      <c r="V16" s="16"/>
      <c r="W16" s="15"/>
      <c r="X16" s="28"/>
    </row>
    <row r="17" spans="1:24" ht="15.75">
      <c r="A17" s="8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6">
        <f>K11*0.21</f>
        <v>111.216</v>
      </c>
      <c r="L17" s="16">
        <f t="shared" si="3"/>
        <v>111.216</v>
      </c>
      <c r="M17" s="16">
        <f t="shared" si="3"/>
        <v>111.216</v>
      </c>
      <c r="N17" s="16">
        <f>M17</f>
        <v>111.216</v>
      </c>
      <c r="O17" s="16">
        <f>O11*0.7</f>
        <v>370.71999999999997</v>
      </c>
      <c r="P17" s="16">
        <f aca="true" t="shared" si="4" ref="P17:Q21">O17</f>
        <v>370.71999999999997</v>
      </c>
      <c r="Q17" s="16">
        <f t="shared" si="4"/>
        <v>370.71999999999997</v>
      </c>
      <c r="R17" s="16">
        <f>Q17</f>
        <v>370.71999999999997</v>
      </c>
      <c r="S17" s="16"/>
      <c r="T17" s="16"/>
      <c r="U17" s="16"/>
      <c r="V17" s="16"/>
      <c r="W17" s="15"/>
      <c r="X17" s="28"/>
    </row>
    <row r="18" spans="1:24" ht="15.75">
      <c r="A18" s="8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6">
        <f>K11*1.54</f>
        <v>815.5840000000001</v>
      </c>
      <c r="L18" s="16">
        <f t="shared" si="3"/>
        <v>815.5840000000001</v>
      </c>
      <c r="M18" s="16">
        <f t="shared" si="3"/>
        <v>815.5840000000001</v>
      </c>
      <c r="N18" s="16">
        <f>M18</f>
        <v>815.5840000000001</v>
      </c>
      <c r="O18" s="16">
        <f>N18</f>
        <v>815.5840000000001</v>
      </c>
      <c r="P18" s="16">
        <f t="shared" si="4"/>
        <v>815.5840000000001</v>
      </c>
      <c r="Q18" s="16">
        <f t="shared" si="4"/>
        <v>815.5840000000001</v>
      </c>
      <c r="R18" s="16">
        <f>Q18</f>
        <v>815.5840000000001</v>
      </c>
      <c r="S18" s="16"/>
      <c r="T18" s="16"/>
      <c r="U18" s="16"/>
      <c r="V18" s="16"/>
      <c r="W18" s="15"/>
      <c r="X18" s="28"/>
    </row>
    <row r="19" spans="1:24" ht="15.75">
      <c r="A19" s="8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16">
        <f>K11</f>
        <v>529.6</v>
      </c>
      <c r="L19" s="16">
        <f t="shared" si="3"/>
        <v>529.6</v>
      </c>
      <c r="M19" s="16">
        <f t="shared" si="3"/>
        <v>529.6</v>
      </c>
      <c r="N19" s="16">
        <f>M19</f>
        <v>529.6</v>
      </c>
      <c r="O19" s="16">
        <f>N19</f>
        <v>529.6</v>
      </c>
      <c r="P19" s="16">
        <f t="shared" si="4"/>
        <v>529.6</v>
      </c>
      <c r="Q19" s="16">
        <f t="shared" si="4"/>
        <v>529.6</v>
      </c>
      <c r="R19" s="16">
        <f>Q19</f>
        <v>529.6</v>
      </c>
      <c r="S19" s="16"/>
      <c r="T19" s="16"/>
      <c r="U19" s="16"/>
      <c r="V19" s="16"/>
      <c r="W19" s="15"/>
      <c r="X19" s="28"/>
    </row>
    <row r="20" spans="1:24" ht="15.75">
      <c r="A20" s="8" t="s">
        <v>34</v>
      </c>
      <c r="B20" s="3"/>
      <c r="C20" s="3"/>
      <c r="D20" s="3"/>
      <c r="E20" s="3"/>
      <c r="F20" s="3"/>
      <c r="G20" s="3"/>
      <c r="H20" s="3"/>
      <c r="I20" s="3"/>
      <c r="J20" s="4"/>
      <c r="K20" s="15">
        <v>0</v>
      </c>
      <c r="L20" s="16">
        <f t="shared" si="3"/>
        <v>0</v>
      </c>
      <c r="M20" s="16">
        <f t="shared" si="3"/>
        <v>0</v>
      </c>
      <c r="N20" s="16">
        <v>0</v>
      </c>
      <c r="O20" s="16">
        <v>0</v>
      </c>
      <c r="P20" s="16">
        <f t="shared" si="4"/>
        <v>0</v>
      </c>
      <c r="Q20" s="16">
        <f t="shared" si="4"/>
        <v>0</v>
      </c>
      <c r="R20" s="16">
        <f>Q20</f>
        <v>0</v>
      </c>
      <c r="S20" s="16"/>
      <c r="T20" s="16"/>
      <c r="U20" s="16"/>
      <c r="V20" s="16"/>
      <c r="W20" s="15"/>
      <c r="X20" s="28"/>
    </row>
    <row r="21" spans="1:24" ht="15.75">
      <c r="A21" s="8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6"/>
      <c r="M21" s="16"/>
      <c r="N21" s="16"/>
      <c r="O21" s="16">
        <f>O11*0.15</f>
        <v>79.44</v>
      </c>
      <c r="P21" s="16">
        <f t="shared" si="4"/>
        <v>79.44</v>
      </c>
      <c r="Q21" s="16">
        <f t="shared" si="4"/>
        <v>79.44</v>
      </c>
      <c r="R21" s="16">
        <f>Q21</f>
        <v>79.44</v>
      </c>
      <c r="S21" s="16"/>
      <c r="T21" s="16"/>
      <c r="U21" s="16"/>
      <c r="V21" s="16"/>
      <c r="W21" s="15"/>
      <c r="X21" s="28"/>
    </row>
    <row r="22" spans="1:24" ht="15.75">
      <c r="A22" s="8" t="s">
        <v>66</v>
      </c>
      <c r="B22" s="7"/>
      <c r="C22" s="7"/>
      <c r="D22" s="7"/>
      <c r="E22" s="7"/>
      <c r="F22" s="7"/>
      <c r="G22" s="7"/>
      <c r="H22" s="7"/>
      <c r="I22" s="3"/>
      <c r="J22" s="4"/>
      <c r="K22" s="16">
        <f>K26</f>
        <v>1691</v>
      </c>
      <c r="L22" s="16"/>
      <c r="M22" s="16"/>
      <c r="N22" s="16"/>
      <c r="O22" s="16">
        <f>O34</f>
        <v>3000</v>
      </c>
      <c r="P22" s="16">
        <f>P30</f>
        <v>28000</v>
      </c>
      <c r="Q22" s="16"/>
      <c r="R22" s="16"/>
      <c r="S22" s="16"/>
      <c r="T22" s="16"/>
      <c r="U22" s="16"/>
      <c r="V22" s="16"/>
      <c r="W22" s="15"/>
      <c r="X22" s="28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4"/>
      <c r="M23" s="6"/>
      <c r="N23" s="6"/>
      <c r="O23" s="6"/>
      <c r="P23" s="6"/>
      <c r="Q23" s="6"/>
      <c r="R23" s="6"/>
      <c r="S23" s="6"/>
      <c r="T23" s="6"/>
      <c r="U23" s="6"/>
      <c r="V23" s="6"/>
      <c r="W23" s="26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4"/>
      <c r="M24" s="6"/>
      <c r="N24" s="6"/>
      <c r="O24" s="6"/>
      <c r="P24" s="6"/>
      <c r="Q24" s="6"/>
      <c r="R24" s="6"/>
      <c r="S24" s="6"/>
      <c r="T24" s="6"/>
      <c r="U24" s="6"/>
      <c r="V24" s="6"/>
      <c r="W24" s="26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4"/>
      <c r="L25" s="24"/>
      <c r="M25" s="6"/>
      <c r="N25" s="6"/>
      <c r="O25" s="6"/>
      <c r="P25" s="6"/>
      <c r="Q25" s="6"/>
      <c r="R25" s="6"/>
      <c r="S25" s="6"/>
      <c r="T25" s="6"/>
      <c r="U25" s="6"/>
      <c r="V25" s="6"/>
      <c r="W25" s="26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7">
        <v>1691</v>
      </c>
      <c r="L26" s="24"/>
      <c r="M26" s="6"/>
      <c r="N26" s="6"/>
      <c r="O26" s="6"/>
      <c r="P26" s="6"/>
      <c r="Q26" s="6"/>
      <c r="R26" s="6"/>
      <c r="S26" s="6"/>
      <c r="T26" s="6"/>
      <c r="U26" s="6"/>
      <c r="V26" s="6"/>
      <c r="W26" s="26"/>
    </row>
    <row r="27" spans="1:23" ht="15">
      <c r="A27" s="9" t="s">
        <v>6</v>
      </c>
      <c r="B27" s="10"/>
      <c r="C27" s="10"/>
      <c r="D27" s="10"/>
      <c r="E27" s="10"/>
      <c r="F27" s="10"/>
      <c r="G27" s="10"/>
      <c r="H27" s="10"/>
      <c r="I27" s="10"/>
      <c r="J27" s="11"/>
      <c r="K27" s="27"/>
      <c r="L27" s="24"/>
      <c r="M27" s="6"/>
      <c r="N27" s="6"/>
      <c r="O27" s="6"/>
      <c r="P27" s="6"/>
      <c r="Q27" s="6"/>
      <c r="R27" s="6"/>
      <c r="S27" s="6"/>
      <c r="T27" s="6"/>
      <c r="U27" s="6"/>
      <c r="V27" s="6"/>
      <c r="W27" s="26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4"/>
      <c r="M28" s="6"/>
      <c r="N28" s="6"/>
      <c r="O28" s="6"/>
      <c r="P28" s="6"/>
      <c r="Q28" s="6"/>
      <c r="R28" s="6"/>
      <c r="S28" s="6"/>
      <c r="T28" s="6"/>
      <c r="U28" s="6"/>
      <c r="V28" s="6"/>
      <c r="W28" s="14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4"/>
      <c r="M29" s="6"/>
      <c r="N29" s="6"/>
      <c r="O29" s="6"/>
      <c r="P29" s="6"/>
      <c r="Q29" s="6"/>
      <c r="R29" s="6"/>
      <c r="S29" s="6"/>
      <c r="T29" s="6"/>
      <c r="U29" s="6"/>
      <c r="V29" s="6"/>
      <c r="W29" s="5"/>
    </row>
    <row r="30" spans="1:23" ht="15">
      <c r="A30" s="9" t="s">
        <v>8</v>
      </c>
      <c r="B30" s="10"/>
      <c r="C30" s="10"/>
      <c r="D30" s="10"/>
      <c r="E30" s="10"/>
      <c r="F30" s="10"/>
      <c r="G30" s="10"/>
      <c r="H30" s="10"/>
      <c r="I30" s="10"/>
      <c r="J30" s="11"/>
      <c r="K30" s="27"/>
      <c r="L30" s="24"/>
      <c r="M30" s="6"/>
      <c r="N30" s="6"/>
      <c r="O30" s="6"/>
      <c r="P30" s="6">
        <v>28000</v>
      </c>
      <c r="Q30" s="6"/>
      <c r="R30" s="6"/>
      <c r="S30" s="6"/>
      <c r="T30" s="6"/>
      <c r="U30" s="6"/>
      <c r="V30" s="6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4"/>
      <c r="M31" s="6"/>
      <c r="N31" s="6"/>
      <c r="O31" s="6"/>
      <c r="P31" s="6"/>
      <c r="Q31" s="6"/>
      <c r="R31" s="6"/>
      <c r="S31" s="6"/>
      <c r="T31" s="6"/>
      <c r="U31" s="6"/>
      <c r="V31" s="6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4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4"/>
      <c r="M33" s="6"/>
      <c r="N33" s="6"/>
      <c r="O33" s="6"/>
      <c r="P33" s="6"/>
      <c r="Q33" s="6"/>
      <c r="R33" s="6"/>
      <c r="S33" s="6"/>
      <c r="T33" s="6"/>
      <c r="U33" s="6"/>
      <c r="V33" s="6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4"/>
      <c r="M34" s="6"/>
      <c r="N34" s="6"/>
      <c r="O34" s="6">
        <v>3000</v>
      </c>
      <c r="P34" s="6"/>
      <c r="Q34" s="6"/>
      <c r="R34" s="6"/>
      <c r="S34" s="6"/>
      <c r="T34" s="6"/>
      <c r="U34" s="6"/>
      <c r="V34" s="6"/>
      <c r="W34" s="5"/>
    </row>
    <row r="35" spans="1:23" ht="15">
      <c r="A35" s="2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24"/>
      <c r="L35" s="24"/>
      <c r="M35" s="6"/>
      <c r="N35" s="6"/>
      <c r="O35" s="6"/>
      <c r="P35" s="6"/>
      <c r="Q35" s="6"/>
      <c r="R35" s="6"/>
      <c r="S35" s="6"/>
      <c r="T35" s="6"/>
      <c r="U35" s="6"/>
      <c r="V35" s="6"/>
      <c r="W35" s="25"/>
    </row>
    <row r="36" spans="1:23" ht="15">
      <c r="A36" s="9" t="s">
        <v>9</v>
      </c>
      <c r="B36" s="10"/>
      <c r="C36" s="10"/>
      <c r="D36" s="10"/>
      <c r="E36" s="10"/>
      <c r="F36" s="10"/>
      <c r="G36" s="10"/>
      <c r="H36" s="10"/>
      <c r="I36" s="10"/>
      <c r="J36" s="11"/>
      <c r="K36" s="16">
        <f>K16+K17+K18+K19+K20+K22</f>
        <v>5334.647999999999</v>
      </c>
      <c r="L36" s="16">
        <f>L16+L17+L18+L19+L20</f>
        <v>3643.6479999999997</v>
      </c>
      <c r="M36" s="16">
        <f>L36</f>
        <v>3643.6479999999997</v>
      </c>
      <c r="N36" s="16">
        <f>M36</f>
        <v>3643.6479999999997</v>
      </c>
      <c r="O36" s="16">
        <f>O16+O17+O18+O19+O21+O22</f>
        <v>6982.592</v>
      </c>
      <c r="P36" s="16">
        <f>P16+P17+P18+P19+P20+P22+P21</f>
        <v>31982.591999999997</v>
      </c>
      <c r="Q36" s="16">
        <f>Q16+Q17+Q18+Q19+Q20+Q21</f>
        <v>3982.5919999999996</v>
      </c>
      <c r="R36" s="16"/>
      <c r="S36" s="16"/>
      <c r="T36" s="16"/>
      <c r="U36" s="16"/>
      <c r="V36" s="16"/>
      <c r="W36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2014-02-10T06:54:29Z</cp:lastPrinted>
  <dcterms:created xsi:type="dcterms:W3CDTF">2012-04-11T04:13:08Z</dcterms:created>
  <dcterms:modified xsi:type="dcterms:W3CDTF">2018-09-12T08:17:48Z</dcterms:modified>
  <cp:category/>
  <cp:version/>
  <cp:contentType/>
  <cp:contentStatus/>
</cp:coreProperties>
</file>