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<sst xmlns="http://schemas.openxmlformats.org/spreadsheetml/2006/main" count="110" uniqueCount="67">
  <si>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</si>
  <si>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</si>
  <si>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</si>
  <si>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</si>
  <si>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</si>
  <si>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</si>
  <si>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</si>
  <si>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</si>
  <si>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</si>
  <si>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</si>
  <si>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</si>
  <si>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</si>
  <si>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</si>
  <si>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</si>
  <si>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</si>
  <si>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</si>
  <si>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</si>
  <si>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</si>
  <si>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</si>
  <si>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</si>
  <si>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</si>
  <si>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коммунальным услугам жилого дома № 1 ул. Мира за 1 квартал </t>
  </si>
  <si>
    <t xml:space="preserve">5.начислено за 1 квартал  </t>
  </si>
  <si>
    <t xml:space="preserve">коммунальным услугам жилого дома № 1 ул. Мира за 2 квартал  </t>
  </si>
  <si>
    <t xml:space="preserve">5.начислено за 2 квартал </t>
  </si>
  <si>
    <t xml:space="preserve">коммунальным услугам жилого дома № 1 ул. Мира за 3 квартал </t>
  </si>
  <si>
    <t xml:space="preserve">5.начислено за 3 квартал  </t>
  </si>
  <si>
    <t xml:space="preserve">коммунальным услугам жилого дома № 1 ул. Мира за 4 квартал  </t>
  </si>
  <si>
    <t xml:space="preserve">5.начислено за 4 квартал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</si>
  <si>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</si>
  <si>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</si>
  <si>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</si>
  <si>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</si>
  <si>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</si>
  <si>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</si>
  <si>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</si>
  <si>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</si>
  <si>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</si>
  <si>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</si>
  <si>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</si>
  <si>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01.10.2017года</t>
  </si>
  <si>
    <t>2. Остаток денежных средств по содержанию и текущему ремонту жилого дома на 01.10.2017г.</t>
  </si>
  <si>
    <t>Остаток с 2016года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</si>
  <si>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</si>
  <si>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</si>
  <si>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</si>
  <si>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</si>
  <si>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</si>
  <si>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</si>
  <si>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</si>
  <si>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</si>
  <si>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</si>
  <si>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</si>
  <si>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</si>
  <si>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</si>
  <si>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</si>
  <si>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</si>
  <si>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</si>
  <si>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</si>
  <si>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</si>
  <si>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</si>
  <si>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</si>
  <si>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</si>
  <si>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1 ул. Мира    </t>
  </si>
  <si>
    <t>к. Прочие работы  (февраль козырьки)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</si>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</sst>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" fontId="0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31">
      <selection activeCell="K69" sqref="K69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21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34</v>
      </c>
      <c r="B4" s="3"/>
      <c r="C4" s="3"/>
      <c r="D4" s="3"/>
      <c r="E4" s="3"/>
      <c r="F4" s="3"/>
      <c r="G4" s="3"/>
      <c r="H4" s="3"/>
      <c r="I4" s="3"/>
      <c r="J4" s="4"/>
      <c r="K4" s="12" t="s">
        <v>17</v>
      </c>
    </row>
    <row r="5" spans="1:11" ht="15">
      <c r="A5" s="2" t="s">
        <v>35</v>
      </c>
      <c r="B5" s="3"/>
      <c r="C5" s="3"/>
      <c r="D5" s="3"/>
      <c r="E5" s="3"/>
      <c r="F5" s="3"/>
      <c r="G5" s="3"/>
      <c r="H5" s="3"/>
      <c r="I5" s="3"/>
      <c r="J5" s="4"/>
      <c r="K5" s="12">
        <v>6425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551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16</v>
      </c>
    </row>
    <row r="8" spans="1:11" ht="15">
      <c r="A8" s="2" t="s">
        <v>22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47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11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30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31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32</v>
      </c>
      <c r="B14" s="6"/>
      <c r="C14" s="6"/>
      <c r="D14" s="6"/>
      <c r="E14" s="6"/>
      <c r="F14" s="6"/>
      <c r="G14" s="6"/>
      <c r="H14" s="6"/>
      <c r="I14" s="3"/>
      <c r="J14" s="4"/>
      <c r="K14" s="14" t="e">
        <f>Лист2!#REF!+Лист2!#REF!+Лист2!#REF!</f>
        <v>#REF!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8" spans="1:9" ht="15">
      <c r="A18" s="1"/>
      <c r="B18" s="1" t="s">
        <v>10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23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2" ht="15">
      <c r="A21" s="2" t="s">
        <v>36</v>
      </c>
      <c r="B21" s="3"/>
      <c r="C21" s="3"/>
      <c r="D21" s="3"/>
      <c r="E21" s="3"/>
      <c r="F21" s="3"/>
      <c r="G21" s="3"/>
      <c r="H21" s="3"/>
      <c r="I21" s="3"/>
      <c r="J21" s="4"/>
      <c r="K21" s="12" t="e">
        <f>K5+K8-K15</f>
        <v>#REF!</v>
      </c>
      <c r="L21" s="16"/>
    </row>
    <row r="22" spans="1:11" ht="15">
      <c r="A22" s="2" t="s">
        <v>37</v>
      </c>
      <c r="B22" s="3"/>
      <c r="C22" s="3"/>
      <c r="D22" s="3"/>
      <c r="E22" s="3"/>
      <c r="F22" s="3"/>
      <c r="G22" s="3"/>
      <c r="H22" s="3"/>
      <c r="I22" s="3"/>
      <c r="J22" s="4"/>
      <c r="K22" s="12"/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v>551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v>16</v>
      </c>
    </row>
    <row r="25" spans="1:11" ht="15">
      <c r="A25" s="2" t="s">
        <v>24</v>
      </c>
      <c r="B25" s="3"/>
      <c r="C25" s="3"/>
      <c r="D25" s="3"/>
      <c r="E25" s="3"/>
      <c r="F25" s="3"/>
      <c r="G25" s="3"/>
      <c r="H25" s="3"/>
      <c r="I25" s="3"/>
      <c r="J25" s="4"/>
      <c r="K25" s="15" t="e">
        <f>K8</f>
        <v>#REF!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47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K10</f>
        <v>#REF!</v>
      </c>
    </row>
    <row r="28" spans="1:11" ht="15.75">
      <c r="A28" s="7" t="s">
        <v>11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K11</f>
        <v>#REF!</v>
      </c>
    </row>
    <row r="29" spans="1:11" ht="15.75">
      <c r="A29" s="7" t="s">
        <v>30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K12</f>
        <v>#REF!</v>
      </c>
    </row>
    <row r="30" spans="1:11" ht="15.75">
      <c r="A30" s="7" t="s">
        <v>31</v>
      </c>
      <c r="B30" s="3"/>
      <c r="C30" s="3"/>
      <c r="D30" s="3"/>
      <c r="E30" s="3"/>
      <c r="F30" s="3"/>
      <c r="G30" s="3"/>
      <c r="H30" s="3"/>
      <c r="I30" s="3"/>
      <c r="J30" s="4"/>
      <c r="K30" s="15" t="e">
        <f>K13</f>
        <v>#REF!</v>
      </c>
    </row>
    <row r="31" spans="1:11" ht="15.75">
      <c r="A31" s="7" t="s">
        <v>32</v>
      </c>
      <c r="B31" s="6"/>
      <c r="C31" s="6"/>
      <c r="D31" s="6"/>
      <c r="E31" s="6"/>
      <c r="F31" s="6"/>
      <c r="G31" s="6"/>
      <c r="H31" s="6"/>
      <c r="I31" s="3"/>
      <c r="J31" s="4"/>
      <c r="K31" s="15" t="e">
        <f>Лист2!#REF!+Лист2!#REF!+Лист2!#REF!+Лист2!#REF!+Лист2!#REF!</f>
        <v>#REF!</v>
      </c>
    </row>
    <row r="32" spans="1:11" ht="15">
      <c r="A32" s="8" t="s">
        <v>9</v>
      </c>
      <c r="B32" s="9"/>
      <c r="C32" s="9"/>
      <c r="D32" s="9"/>
      <c r="E32" s="9"/>
      <c r="F32" s="9"/>
      <c r="G32" s="9"/>
      <c r="H32" s="9"/>
      <c r="I32" s="9"/>
      <c r="J32" s="10"/>
      <c r="K32" s="15" t="e">
        <f>K27+K28+K29+K30+K31</f>
        <v>#REF!</v>
      </c>
    </row>
    <row r="34" spans="1:9" ht="15">
      <c r="A34" s="1"/>
      <c r="B34" s="1" t="s">
        <v>10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25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38</v>
      </c>
      <c r="B37" s="3"/>
      <c r="C37" s="3"/>
      <c r="D37" s="3"/>
      <c r="E37" s="3"/>
      <c r="F37" s="3"/>
      <c r="G37" s="3"/>
      <c r="H37" s="3"/>
      <c r="I37" s="3"/>
      <c r="J37" s="4"/>
      <c r="K37" s="12" t="e">
        <f>K21+K25-K32</f>
        <v>#REF!</v>
      </c>
      <c r="L37" s="16"/>
    </row>
    <row r="38" spans="1:11" ht="15">
      <c r="A38" s="2" t="s">
        <v>39</v>
      </c>
      <c r="B38" s="3"/>
      <c r="C38" s="3"/>
      <c r="D38" s="3"/>
      <c r="E38" s="3"/>
      <c r="F38" s="3"/>
      <c r="G38" s="3"/>
      <c r="H38" s="3"/>
      <c r="I38" s="3"/>
      <c r="J38" s="4"/>
      <c r="K38" s="12"/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551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16</v>
      </c>
    </row>
    <row r="41" spans="1:11" ht="15">
      <c r="A41" s="2" t="s">
        <v>26</v>
      </c>
      <c r="B41" s="3"/>
      <c r="C41" s="3"/>
      <c r="D41" s="3"/>
      <c r="E41" s="3"/>
      <c r="F41" s="3"/>
      <c r="G41" s="3"/>
      <c r="H41" s="3"/>
      <c r="I41" s="3"/>
      <c r="J41" s="4"/>
      <c r="K41" s="15" t="e">
        <f>K25</f>
        <v>#REF!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47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11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30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31</v>
      </c>
      <c r="B46" s="3"/>
      <c r="C46" s="3"/>
      <c r="D46" s="3"/>
      <c r="E46" s="3"/>
      <c r="F46" s="3"/>
      <c r="G46" s="3"/>
      <c r="H46" s="3"/>
      <c r="I46" s="3"/>
      <c r="J46" s="4"/>
      <c r="K46" s="15" t="e">
        <f>K30</f>
        <v>#REF!</v>
      </c>
    </row>
    <row r="47" spans="1:11" ht="15.75">
      <c r="A47" s="7" t="s">
        <v>32</v>
      </c>
      <c r="B47" s="6"/>
      <c r="C47" s="6"/>
      <c r="D47" s="6"/>
      <c r="E47" s="6"/>
      <c r="F47" s="6"/>
      <c r="G47" s="6"/>
      <c r="H47" s="6"/>
      <c r="I47" s="3"/>
      <c r="J47" s="4"/>
      <c r="K47" s="15" t="e">
        <f>Лист2!#REF!+Лист2!#REF!+Лист2!#REF!+Лист2!#REF!+Лист2!#REF!</f>
        <v>#REF!</v>
      </c>
    </row>
    <row r="48" spans="1:11" ht="15">
      <c r="A48" s="8" t="s">
        <v>9</v>
      </c>
      <c r="B48" s="9"/>
      <c r="C48" s="9"/>
      <c r="D48" s="9"/>
      <c r="E48" s="9"/>
      <c r="F48" s="9"/>
      <c r="G48" s="9"/>
      <c r="H48" s="9"/>
      <c r="I48" s="9"/>
      <c r="J48" s="10"/>
      <c r="K48" s="15" t="e">
        <f>K43+K44+K45+K46+K47</f>
        <v>#REF!</v>
      </c>
    </row>
    <row r="50" spans="1:9" ht="15">
      <c r="A50" s="1"/>
      <c r="B50" s="1" t="s">
        <v>10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27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40</v>
      </c>
      <c r="B53" s="3"/>
      <c r="C53" s="3"/>
      <c r="D53" s="3"/>
      <c r="E53" s="3"/>
      <c r="F53" s="3"/>
      <c r="G53" s="3"/>
      <c r="H53" s="3"/>
      <c r="I53" s="3"/>
      <c r="J53" s="4"/>
      <c r="K53" s="15" t="e">
        <f>K37+K41-K48</f>
        <v>#REF!</v>
      </c>
      <c r="L53" s="16"/>
    </row>
    <row r="54" spans="1:11" ht="15">
      <c r="A54" s="2" t="s">
        <v>41</v>
      </c>
      <c r="B54" s="3"/>
      <c r="C54" s="3"/>
      <c r="D54" s="3"/>
      <c r="E54" s="3"/>
      <c r="F54" s="3"/>
      <c r="G54" s="3"/>
      <c r="H54" s="3"/>
      <c r="I54" s="3"/>
      <c r="J54" s="4"/>
      <c r="K54" s="12"/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551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16</v>
      </c>
    </row>
    <row r="57" spans="1:11" ht="15">
      <c r="A57" s="2" t="s">
        <v>28</v>
      </c>
      <c r="B57" s="3"/>
      <c r="C57" s="3"/>
      <c r="D57" s="3"/>
      <c r="E57" s="3"/>
      <c r="F57" s="3"/>
      <c r="G57" s="3"/>
      <c r="H57" s="3"/>
      <c r="I57" s="3"/>
      <c r="J57" s="4"/>
      <c r="K57" s="15" t="e">
        <f>Лист2!#REF!*2+Лист2!#REF!</f>
        <v>#REF!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47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11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1" ht="15.75">
      <c r="A61" s="7" t="s">
        <v>30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31</v>
      </c>
      <c r="B62" s="3"/>
      <c r="C62" s="3"/>
      <c r="D62" s="3"/>
      <c r="E62" s="3"/>
      <c r="F62" s="3"/>
      <c r="G62" s="3"/>
      <c r="H62" s="3"/>
      <c r="I62" s="3"/>
      <c r="J62" s="4"/>
      <c r="K62" s="15" t="e">
        <f>K46</f>
        <v>#REF!</v>
      </c>
    </row>
    <row r="63" spans="1:11" ht="15.75">
      <c r="A63" s="7" t="s">
        <v>32</v>
      </c>
      <c r="B63" s="6"/>
      <c r="C63" s="6"/>
      <c r="D63" s="6"/>
      <c r="E63" s="6"/>
      <c r="F63" s="6"/>
      <c r="G63" s="6"/>
      <c r="H63" s="6"/>
      <c r="I63" s="3"/>
      <c r="J63" s="4"/>
      <c r="K63" s="15" t="e">
        <f>Лист2!#REF!+Лист2!#REF!+Лист2!#REF!</f>
        <v>#REF!</v>
      </c>
    </row>
    <row r="64" spans="1:11" ht="15">
      <c r="A64" s="8" t="s">
        <v>9</v>
      </c>
      <c r="B64" s="9"/>
      <c r="C64" s="9"/>
      <c r="D64" s="9"/>
      <c r="E64" s="9"/>
      <c r="F64" s="9"/>
      <c r="G64" s="9"/>
      <c r="H64" s="9"/>
      <c r="I64" s="9"/>
      <c r="J64" s="10"/>
      <c r="K64" s="15" t="e">
        <f>K59+K60+K61+K62+K63</f>
        <v>#REF!</v>
      </c>
    </row>
    <row r="66" spans="1:12" ht="15">
      <c r="A66" s="2" t="s">
        <v>42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6425</v>
      </c>
      <c r="L66" s="16"/>
    </row>
    <row r="67" spans="1:11" ht="15">
      <c r="A67" s="18" t="s">
        <v>43</v>
      </c>
      <c r="B67" s="11"/>
      <c r="C67" s="11"/>
      <c r="D67" s="11"/>
      <c r="E67" s="11"/>
      <c r="F67" s="11"/>
      <c r="G67" s="11"/>
      <c r="H67" s="11"/>
      <c r="I67" s="11"/>
      <c r="J67" s="4"/>
      <c r="K67" s="15" t="e">
        <f>K57+K41+K25+K8</f>
        <v>#REF!</v>
      </c>
    </row>
    <row r="68" spans="1:11" ht="15">
      <c r="A68" s="19" t="s">
        <v>44</v>
      </c>
      <c r="B68" s="20"/>
      <c r="C68" s="20"/>
      <c r="D68" s="20"/>
      <c r="E68" s="20"/>
      <c r="F68" s="20"/>
      <c r="G68" s="20"/>
      <c r="H68" s="20"/>
      <c r="I68" s="20"/>
      <c r="J68" s="10"/>
      <c r="K68" s="15" t="e">
        <f>K64+K48+K32+K15</f>
        <v>#REF!</v>
      </c>
    </row>
    <row r="69" spans="1:11" ht="15">
      <c r="A69" s="2" t="s">
        <v>45</v>
      </c>
      <c r="B69" s="3"/>
      <c r="C69" s="3"/>
      <c r="D69" s="3"/>
      <c r="E69" s="3"/>
      <c r="F69" s="3"/>
      <c r="G69" s="3"/>
      <c r="H69" s="3"/>
      <c r="I69" s="3"/>
      <c r="J69" s="4"/>
      <c r="K69" s="15" t="e">
        <f>K66+K67-K68</f>
        <v>#REF!</v>
      </c>
    </row>
    <row r="70" spans="1:11" ht="15">
      <c r="A70" s="2" t="s">
        <v>46</v>
      </c>
      <c r="B70" s="3"/>
      <c r="C70" s="3"/>
      <c r="D70" s="3"/>
      <c r="E70" s="3"/>
      <c r="F70" s="3"/>
      <c r="G70" s="3"/>
      <c r="H70" s="3"/>
      <c r="I70" s="3"/>
      <c r="J70" s="4"/>
      <c r="K70" s="15" t="s">
        <v>17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0"/>
  <sheetViews>
    <sheetView tabSelected="1" workbookViewId="0" topLeftCell="A1">
      <selection activeCell="R33" sqref="R33"/>
    </sheetView>
  </sheetViews>
  <sheetFormatPr defaultColWidth="9.00390625" defaultRowHeight="12.75"/>
  <cols>
    <col min="10" max="10" width="18.00390625" style="0" customWidth="1"/>
    <col min="22" max="22" width="9.25390625" style="0" customWidth="1"/>
    <col min="34" max="34" width="18.253906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63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ht="12.75">
      <c r="AI4" s="21" t="s">
        <v>17</v>
      </c>
    </row>
    <row r="5" ht="12.75">
      <c r="E5" s="17" t="s">
        <v>53</v>
      </c>
    </row>
    <row r="6" ht="12.75">
      <c r="AI6" s="16"/>
    </row>
    <row r="8" spans="11:23" ht="12.75">
      <c r="K8" t="s">
        <v>48</v>
      </c>
      <c r="L8" t="s">
        <v>49</v>
      </c>
      <c r="M8" t="s">
        <v>50</v>
      </c>
      <c r="N8" t="s">
        <v>20</v>
      </c>
      <c r="O8" t="s">
        <v>19</v>
      </c>
      <c r="P8" t="s">
        <v>18</v>
      </c>
      <c r="Q8" t="s">
        <v>12</v>
      </c>
      <c r="R8" t="s">
        <v>13</v>
      </c>
      <c r="S8" t="s">
        <v>14</v>
      </c>
      <c r="T8" t="s">
        <v>51</v>
      </c>
      <c r="U8" t="s">
        <v>15</v>
      </c>
      <c r="V8" t="s">
        <v>16</v>
      </c>
      <c r="W8" t="s">
        <v>54</v>
      </c>
    </row>
    <row r="9" spans="1:23" ht="15">
      <c r="A9" s="2" t="s">
        <v>55</v>
      </c>
      <c r="B9" s="3"/>
      <c r="C9" s="3"/>
      <c r="D9" s="3"/>
      <c r="E9" s="3"/>
      <c r="F9" s="3"/>
      <c r="G9" s="3"/>
      <c r="H9" s="3"/>
      <c r="I9" s="3"/>
      <c r="J9" s="4"/>
      <c r="K9" s="15">
        <v>-15912</v>
      </c>
      <c r="L9" s="15">
        <f aca="true" t="shared" si="0" ref="L9:Q9">K9+K14-K36</f>
        <v>-14872.597000000002</v>
      </c>
      <c r="M9" s="15">
        <f t="shared" si="0"/>
        <v>-27970.194000000003</v>
      </c>
      <c r="N9" s="15">
        <f t="shared" si="0"/>
        <v>-27569.791000000005</v>
      </c>
      <c r="O9" s="15">
        <f t="shared" si="0"/>
        <v>-26530.388000000006</v>
      </c>
      <c r="P9" s="15">
        <f t="shared" si="0"/>
        <v>-24083.235000000008</v>
      </c>
      <c r="Q9" s="15">
        <f t="shared" si="0"/>
        <v>-25356.08200000001</v>
      </c>
      <c r="R9" s="15">
        <f>Q9+Q14-Q36</f>
        <v>-22908.92900000001</v>
      </c>
      <c r="S9" s="12"/>
      <c r="T9" s="15"/>
      <c r="U9" s="15"/>
      <c r="V9" s="15"/>
      <c r="W9" s="14"/>
    </row>
    <row r="10" spans="1:23" ht="15">
      <c r="A10" s="2" t="s">
        <v>56</v>
      </c>
      <c r="B10" s="3"/>
      <c r="C10" s="3"/>
      <c r="D10" s="3"/>
      <c r="E10" s="3"/>
      <c r="F10" s="3"/>
      <c r="G10" s="3"/>
      <c r="H10" s="3"/>
      <c r="I10" s="3"/>
      <c r="J10" s="4"/>
      <c r="K10" s="15"/>
      <c r="L10" s="12"/>
      <c r="M10" s="12"/>
      <c r="N10" s="14"/>
      <c r="O10" s="14"/>
      <c r="P10" s="14"/>
      <c r="Q10" s="12"/>
      <c r="R10" s="12"/>
      <c r="S10" s="14"/>
      <c r="T10" s="14"/>
      <c r="U10" s="14"/>
      <c r="V10" s="14"/>
      <c r="W10" s="14"/>
    </row>
    <row r="11" spans="1:23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2">
        <v>563.1</v>
      </c>
      <c r="L11" s="12">
        <f aca="true" t="shared" si="1" ref="L11:M14">K11</f>
        <v>563.1</v>
      </c>
      <c r="M11" s="12">
        <f t="shared" si="1"/>
        <v>563.1</v>
      </c>
      <c r="N11" s="12">
        <f aca="true" t="shared" si="2" ref="N11:P12">M11</f>
        <v>563.1</v>
      </c>
      <c r="O11" s="12">
        <f t="shared" si="2"/>
        <v>563.1</v>
      </c>
      <c r="P11" s="12">
        <f t="shared" si="2"/>
        <v>563.1</v>
      </c>
      <c r="Q11" s="12">
        <f>P11</f>
        <v>563.1</v>
      </c>
      <c r="R11" s="12">
        <f>Q11</f>
        <v>563.1</v>
      </c>
      <c r="S11" s="14"/>
      <c r="T11" s="14"/>
      <c r="U11" s="14"/>
      <c r="V11" s="14"/>
      <c r="W11" s="14"/>
    </row>
    <row r="12" spans="1:23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4">
        <v>16</v>
      </c>
      <c r="L12" s="14">
        <f t="shared" si="1"/>
        <v>16</v>
      </c>
      <c r="M12" s="14">
        <f t="shared" si="1"/>
        <v>16</v>
      </c>
      <c r="N12" s="14">
        <f t="shared" si="2"/>
        <v>16</v>
      </c>
      <c r="O12" s="14">
        <f t="shared" si="2"/>
        <v>16</v>
      </c>
      <c r="P12" s="14">
        <f t="shared" si="2"/>
        <v>16</v>
      </c>
      <c r="Q12" s="14">
        <f>P12</f>
        <v>16</v>
      </c>
      <c r="R12" s="14">
        <f>Q12</f>
        <v>16</v>
      </c>
      <c r="S12" s="14"/>
      <c r="T12" s="14"/>
      <c r="U12" s="14"/>
      <c r="V12" s="14"/>
      <c r="W12" s="14"/>
    </row>
    <row r="13" spans="1:23" ht="15">
      <c r="A13" s="2" t="s">
        <v>29</v>
      </c>
      <c r="B13" s="3"/>
      <c r="C13" s="3"/>
      <c r="D13" s="3"/>
      <c r="E13" s="3"/>
      <c r="F13" s="3"/>
      <c r="G13" s="3"/>
      <c r="H13" s="3"/>
      <c r="I13" s="3"/>
      <c r="J13" s="4"/>
      <c r="K13" s="13">
        <v>9.01</v>
      </c>
      <c r="L13" s="13">
        <f t="shared" si="1"/>
        <v>9.01</v>
      </c>
      <c r="M13" s="13">
        <f t="shared" si="1"/>
        <v>9.01</v>
      </c>
      <c r="N13" s="13">
        <f>M13</f>
        <v>9.01</v>
      </c>
      <c r="O13" s="14">
        <v>12.15</v>
      </c>
      <c r="P13" s="14">
        <f>O13</f>
        <v>12.15</v>
      </c>
      <c r="Q13" s="14">
        <f>P13</f>
        <v>12.15</v>
      </c>
      <c r="R13" s="14">
        <f>Q13</f>
        <v>12.15</v>
      </c>
      <c r="S13" s="14"/>
      <c r="T13" s="14"/>
      <c r="U13" s="14"/>
      <c r="V13" s="14"/>
      <c r="W13" s="14"/>
    </row>
    <row r="14" spans="1:23" ht="15">
      <c r="A14" s="2" t="s">
        <v>57</v>
      </c>
      <c r="B14" s="3"/>
      <c r="C14" s="3"/>
      <c r="D14" s="3"/>
      <c r="E14" s="3"/>
      <c r="F14" s="3"/>
      <c r="G14" s="3"/>
      <c r="H14" s="3"/>
      <c r="I14" s="3"/>
      <c r="J14" s="4"/>
      <c r="K14" s="15">
        <f>K11*K13</f>
        <v>5073.531</v>
      </c>
      <c r="L14" s="15">
        <f t="shared" si="1"/>
        <v>5073.531</v>
      </c>
      <c r="M14" s="15">
        <f t="shared" si="1"/>
        <v>5073.531</v>
      </c>
      <c r="N14" s="15">
        <f>M14</f>
        <v>5073.531</v>
      </c>
      <c r="O14" s="15">
        <f>O11*O13</f>
        <v>6841.665000000001</v>
      </c>
      <c r="P14" s="15">
        <f>O14</f>
        <v>6841.665000000001</v>
      </c>
      <c r="Q14" s="15">
        <f>P14</f>
        <v>6841.665000000001</v>
      </c>
      <c r="R14" s="15">
        <f>Q14</f>
        <v>6841.665000000001</v>
      </c>
      <c r="S14" s="15"/>
      <c r="T14" s="15"/>
      <c r="U14" s="15"/>
      <c r="V14" s="14"/>
      <c r="W14" s="14"/>
    </row>
    <row r="15" spans="1:23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 t="s">
        <v>17</v>
      </c>
    </row>
    <row r="16" spans="1:23" ht="15.75">
      <c r="A16" s="7" t="s">
        <v>47</v>
      </c>
      <c r="B16" s="3"/>
      <c r="C16" s="3"/>
      <c r="D16" s="3"/>
      <c r="E16" s="3"/>
      <c r="F16" s="3"/>
      <c r="G16" s="3"/>
      <c r="H16" s="3"/>
      <c r="I16" s="3"/>
      <c r="J16" s="4"/>
      <c r="K16" s="15">
        <f>K11*4.13</f>
        <v>2325.603</v>
      </c>
      <c r="L16" s="15">
        <f aca="true" t="shared" si="3" ref="L16:M19">K16</f>
        <v>2325.603</v>
      </c>
      <c r="M16" s="15">
        <f t="shared" si="3"/>
        <v>2325.603</v>
      </c>
      <c r="N16" s="15">
        <f>M16</f>
        <v>2325.603</v>
      </c>
      <c r="O16" s="15">
        <f>N16</f>
        <v>2325.603</v>
      </c>
      <c r="P16" s="15">
        <f>O16</f>
        <v>2325.603</v>
      </c>
      <c r="Q16" s="15">
        <f>P16</f>
        <v>2325.603</v>
      </c>
      <c r="R16" s="15">
        <f>Q16</f>
        <v>2325.603</v>
      </c>
      <c r="S16" s="15"/>
      <c r="T16" s="15"/>
      <c r="U16" s="15"/>
      <c r="V16" s="15"/>
      <c r="W16" s="14"/>
    </row>
    <row r="17" spans="1:23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5">
        <f>K11*0.21</f>
        <v>118.251</v>
      </c>
      <c r="L17" s="15">
        <f t="shared" si="3"/>
        <v>118.251</v>
      </c>
      <c r="M17" s="15">
        <f t="shared" si="3"/>
        <v>118.251</v>
      </c>
      <c r="N17" s="15">
        <f>M17</f>
        <v>118.251</v>
      </c>
      <c r="O17" s="15">
        <f>O11*0.7</f>
        <v>394.17</v>
      </c>
      <c r="P17" s="15">
        <f aca="true" t="shared" si="4" ref="P17:Q21">O17</f>
        <v>394.17</v>
      </c>
      <c r="Q17" s="15">
        <f t="shared" si="4"/>
        <v>394.17</v>
      </c>
      <c r="R17" s="15">
        <f>Q17</f>
        <v>394.17</v>
      </c>
      <c r="S17" s="15"/>
      <c r="T17" s="15"/>
      <c r="U17" s="15"/>
      <c r="V17" s="15"/>
      <c r="W17" s="14"/>
    </row>
    <row r="18" spans="1:23" ht="15.75">
      <c r="A18" s="7" t="s">
        <v>30</v>
      </c>
      <c r="B18" s="3"/>
      <c r="C18" s="3"/>
      <c r="D18" s="3"/>
      <c r="E18" s="3"/>
      <c r="F18" s="3"/>
      <c r="G18" s="3"/>
      <c r="H18" s="3"/>
      <c r="I18" s="3"/>
      <c r="J18" s="4"/>
      <c r="K18" s="15">
        <f>K11*1.54</f>
        <v>867.1740000000001</v>
      </c>
      <c r="L18" s="15">
        <f t="shared" si="3"/>
        <v>867.1740000000001</v>
      </c>
      <c r="M18" s="15">
        <f t="shared" si="3"/>
        <v>867.1740000000001</v>
      </c>
      <c r="N18" s="15">
        <f>M18</f>
        <v>867.1740000000001</v>
      </c>
      <c r="O18" s="15">
        <f>N18</f>
        <v>867.1740000000001</v>
      </c>
      <c r="P18" s="15">
        <f t="shared" si="4"/>
        <v>867.1740000000001</v>
      </c>
      <c r="Q18" s="15">
        <f t="shared" si="4"/>
        <v>867.1740000000001</v>
      </c>
      <c r="R18" s="15">
        <f>Q18</f>
        <v>867.1740000000001</v>
      </c>
      <c r="S18" s="15"/>
      <c r="T18" s="15"/>
      <c r="U18" s="15"/>
      <c r="V18" s="15"/>
      <c r="W18" s="14"/>
    </row>
    <row r="19" spans="1:23" ht="15.75">
      <c r="A19" s="7" t="s">
        <v>31</v>
      </c>
      <c r="B19" s="3"/>
      <c r="C19" s="3"/>
      <c r="D19" s="3"/>
      <c r="E19" s="3"/>
      <c r="F19" s="3"/>
      <c r="G19" s="3"/>
      <c r="H19" s="3"/>
      <c r="I19" s="3"/>
      <c r="J19" s="4"/>
      <c r="K19" s="15">
        <f>K11*1</f>
        <v>563.1</v>
      </c>
      <c r="L19" s="15">
        <f t="shared" si="3"/>
        <v>563.1</v>
      </c>
      <c r="M19" s="15">
        <f t="shared" si="3"/>
        <v>563.1</v>
      </c>
      <c r="N19" s="15">
        <f>M19</f>
        <v>563.1</v>
      </c>
      <c r="O19" s="15">
        <f>N19</f>
        <v>563.1</v>
      </c>
      <c r="P19" s="15">
        <f t="shared" si="4"/>
        <v>563.1</v>
      </c>
      <c r="Q19" s="15">
        <f t="shared" si="4"/>
        <v>563.1</v>
      </c>
      <c r="R19" s="15">
        <f>Q19</f>
        <v>563.1</v>
      </c>
      <c r="S19" s="15"/>
      <c r="T19" s="15"/>
      <c r="U19" s="15"/>
      <c r="V19" s="15"/>
      <c r="W19" s="14"/>
    </row>
    <row r="20" spans="1:23" ht="15.75">
      <c r="A20" s="7" t="s">
        <v>33</v>
      </c>
      <c r="B20" s="3"/>
      <c r="C20" s="3"/>
      <c r="D20" s="3"/>
      <c r="E20" s="3"/>
      <c r="F20" s="3"/>
      <c r="G20" s="3"/>
      <c r="H20" s="3"/>
      <c r="I20" s="3"/>
      <c r="J20" s="4"/>
      <c r="K20" s="14">
        <v>0</v>
      </c>
      <c r="L20" s="15">
        <f>K20</f>
        <v>0</v>
      </c>
      <c r="M20" s="15">
        <f>L20</f>
        <v>0</v>
      </c>
      <c r="N20" s="15">
        <f>M20</f>
        <v>0</v>
      </c>
      <c r="O20" s="15">
        <f>N20</f>
        <v>0</v>
      </c>
      <c r="P20" s="15">
        <f t="shared" si="4"/>
        <v>0</v>
      </c>
      <c r="Q20" s="15">
        <f t="shared" si="4"/>
        <v>0</v>
      </c>
      <c r="R20" s="15">
        <f>Q20</f>
        <v>0</v>
      </c>
      <c r="S20" s="15"/>
      <c r="T20" s="15"/>
      <c r="U20" s="15"/>
      <c r="V20" s="15"/>
      <c r="W20" s="14"/>
    </row>
    <row r="21" spans="1:23" ht="15.75">
      <c r="A21" s="7" t="s">
        <v>65</v>
      </c>
      <c r="B21" s="3"/>
      <c r="C21" s="3"/>
      <c r="D21" s="3"/>
      <c r="E21" s="3"/>
      <c r="F21" s="3"/>
      <c r="G21" s="3"/>
      <c r="H21" s="3"/>
      <c r="I21" s="3"/>
      <c r="J21" s="4"/>
      <c r="K21" s="14"/>
      <c r="L21" s="15"/>
      <c r="M21" s="15"/>
      <c r="N21" s="15"/>
      <c r="O21" s="15">
        <f>O11*0.15</f>
        <v>84.465</v>
      </c>
      <c r="P21" s="15">
        <f t="shared" si="4"/>
        <v>84.465</v>
      </c>
      <c r="Q21" s="15">
        <f t="shared" si="4"/>
        <v>84.465</v>
      </c>
      <c r="R21" s="15">
        <f>Q21</f>
        <v>84.465</v>
      </c>
      <c r="S21" s="15"/>
      <c r="T21" s="15"/>
      <c r="U21" s="15"/>
      <c r="V21" s="15"/>
      <c r="W21" s="14"/>
    </row>
    <row r="22" spans="1:23" ht="15.75">
      <c r="A22" s="7" t="s">
        <v>66</v>
      </c>
      <c r="B22" s="6"/>
      <c r="C22" s="6"/>
      <c r="D22" s="6"/>
      <c r="E22" s="6"/>
      <c r="F22" s="6"/>
      <c r="G22" s="6"/>
      <c r="H22" s="6"/>
      <c r="I22" s="3"/>
      <c r="J22" s="4"/>
      <c r="K22" s="15">
        <v>160</v>
      </c>
      <c r="L22" s="15">
        <f>L23+L32+L35</f>
        <v>14297</v>
      </c>
      <c r="M22" s="15">
        <f>M23+M32</f>
        <v>799</v>
      </c>
      <c r="N22" s="15">
        <f>N32</f>
        <v>160</v>
      </c>
      <c r="O22" s="15">
        <f>O32</f>
        <v>160</v>
      </c>
      <c r="P22" s="15">
        <f>P27+P32</f>
        <v>3880</v>
      </c>
      <c r="Q22" s="15">
        <f>Q32</f>
        <v>160</v>
      </c>
      <c r="R22" s="15"/>
      <c r="S22" s="15"/>
      <c r="T22" s="15"/>
      <c r="U22" s="15"/>
      <c r="V22" s="15"/>
      <c r="W22" s="14"/>
    </row>
    <row r="23" spans="1:23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25"/>
      <c r="L23" s="26">
        <v>639</v>
      </c>
      <c r="M23" s="22">
        <v>639</v>
      </c>
      <c r="N23" s="22"/>
      <c r="O23" s="22"/>
      <c r="P23" s="22"/>
      <c r="Q23" s="22"/>
      <c r="R23" s="22"/>
      <c r="S23" s="22"/>
      <c r="T23" s="22"/>
      <c r="U23" s="22"/>
      <c r="V23" s="22"/>
      <c r="W23" s="24"/>
    </row>
    <row r="24" spans="1:23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25"/>
      <c r="L24" s="26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4"/>
    </row>
    <row r="25" spans="1:23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6"/>
      <c r="L25" s="26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4"/>
    </row>
    <row r="26" spans="1:23" ht="15">
      <c r="A26" s="2" t="s">
        <v>58</v>
      </c>
      <c r="B26" s="3"/>
      <c r="C26" s="3"/>
      <c r="D26" s="3"/>
      <c r="E26" s="3"/>
      <c r="F26" s="3"/>
      <c r="G26" s="3"/>
      <c r="H26" s="3"/>
      <c r="I26" s="3"/>
      <c r="J26" s="4"/>
      <c r="K26" s="25"/>
      <c r="L26" s="26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4"/>
    </row>
    <row r="27" spans="1:23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25"/>
      <c r="L27" s="26"/>
      <c r="M27" s="22"/>
      <c r="N27" s="22"/>
      <c r="O27" s="22"/>
      <c r="P27" s="22">
        <f>2325+1395</f>
        <v>3720</v>
      </c>
      <c r="Q27" s="22"/>
      <c r="R27" s="22"/>
      <c r="S27" s="22"/>
      <c r="T27" s="22"/>
      <c r="U27" s="22"/>
      <c r="V27" s="22"/>
      <c r="W27" s="24"/>
    </row>
    <row r="28" spans="1:23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25"/>
      <c r="L28" s="26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13"/>
    </row>
    <row r="29" spans="1:23" ht="15">
      <c r="A29" s="2" t="s">
        <v>52</v>
      </c>
      <c r="B29" s="3"/>
      <c r="C29" s="3"/>
      <c r="D29" s="3"/>
      <c r="E29" s="3"/>
      <c r="F29" s="3"/>
      <c r="G29" s="3"/>
      <c r="H29" s="3"/>
      <c r="I29" s="3"/>
      <c r="J29" s="4"/>
      <c r="K29" s="25"/>
      <c r="L29" s="26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5"/>
    </row>
    <row r="30" spans="1:23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25"/>
      <c r="L30" s="26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5"/>
    </row>
    <row r="31" spans="1:23" ht="15">
      <c r="A31" s="2" t="s">
        <v>59</v>
      </c>
      <c r="B31" s="3"/>
      <c r="C31" s="3"/>
      <c r="D31" s="3"/>
      <c r="E31" s="3"/>
      <c r="F31" s="3"/>
      <c r="G31" s="3"/>
      <c r="H31" s="3"/>
      <c r="I31" s="3"/>
      <c r="J31" s="4"/>
      <c r="K31" s="25"/>
      <c r="L31" s="26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5"/>
    </row>
    <row r="32" spans="1:23" ht="15">
      <c r="A32" s="2" t="s">
        <v>60</v>
      </c>
      <c r="B32" s="3"/>
      <c r="C32" s="3"/>
      <c r="D32" s="3"/>
      <c r="E32" s="3"/>
      <c r="F32" s="3"/>
      <c r="G32" s="3"/>
      <c r="H32" s="3"/>
      <c r="I32" s="3"/>
      <c r="J32" s="4"/>
      <c r="K32" s="25">
        <v>160</v>
      </c>
      <c r="L32" s="26">
        <v>160</v>
      </c>
      <c r="M32" s="22">
        <f>L32</f>
        <v>160</v>
      </c>
      <c r="N32" s="22">
        <f>M32</f>
        <v>160</v>
      </c>
      <c r="O32" s="22">
        <f>N32</f>
        <v>160</v>
      </c>
      <c r="P32" s="22">
        <f>O32</f>
        <v>160</v>
      </c>
      <c r="Q32" s="22">
        <f>P32</f>
        <v>160</v>
      </c>
      <c r="R32" s="22">
        <f>Q32</f>
        <v>160</v>
      </c>
      <c r="S32" s="22"/>
      <c r="T32" s="22"/>
      <c r="U32" s="22"/>
      <c r="V32" s="22"/>
      <c r="W32" s="5"/>
    </row>
    <row r="33" spans="1:23" ht="15">
      <c r="A33" s="2" t="s">
        <v>61</v>
      </c>
      <c r="B33" s="3"/>
      <c r="C33" s="3"/>
      <c r="D33" s="3"/>
      <c r="E33" s="3"/>
      <c r="F33" s="3"/>
      <c r="G33" s="3"/>
      <c r="H33" s="3"/>
      <c r="I33" s="3"/>
      <c r="J33" s="4"/>
      <c r="K33" s="25"/>
      <c r="L33" s="26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5"/>
    </row>
    <row r="34" spans="1:23" ht="15">
      <c r="A34" s="2" t="s">
        <v>62</v>
      </c>
      <c r="B34" s="3"/>
      <c r="C34" s="3"/>
      <c r="D34" s="3"/>
      <c r="E34" s="3"/>
      <c r="F34" s="3"/>
      <c r="G34" s="3"/>
      <c r="H34" s="3"/>
      <c r="I34" s="3"/>
      <c r="J34" s="4"/>
      <c r="K34" s="25"/>
      <c r="L34" s="26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5"/>
    </row>
    <row r="35" spans="1:23" ht="15">
      <c r="A35" s="2" t="s">
        <v>64</v>
      </c>
      <c r="B35" s="3"/>
      <c r="C35" s="3"/>
      <c r="D35" s="3"/>
      <c r="E35" s="3"/>
      <c r="F35" s="3"/>
      <c r="G35" s="3"/>
      <c r="H35" s="3"/>
      <c r="I35" s="3"/>
      <c r="J35" s="4"/>
      <c r="K35" s="26"/>
      <c r="L35" s="26">
        <v>13498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3"/>
    </row>
    <row r="36" spans="1:26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5">
        <f>K16+K17+K18+K19+K20+K22</f>
        <v>4034.128</v>
      </c>
      <c r="L36" s="15">
        <f>L16+L17+L18+L19+L20+L22</f>
        <v>18171.128</v>
      </c>
      <c r="M36" s="15">
        <f>M16+M17+M18+M19+M20+M22</f>
        <v>4673.128000000001</v>
      </c>
      <c r="N36" s="15">
        <f>N16+N17+N18+N19+N20+N22</f>
        <v>4034.128</v>
      </c>
      <c r="O36" s="15">
        <f>O16+O17+O18+O19+O20+O21+O22</f>
        <v>4394.512000000001</v>
      </c>
      <c r="P36" s="15">
        <f>P16+P17+P18+P19+P20+P21+P22</f>
        <v>8114.512000000001</v>
      </c>
      <c r="Q36" s="15">
        <f>O36</f>
        <v>4394.512000000001</v>
      </c>
      <c r="R36" s="15"/>
      <c r="S36" s="15"/>
      <c r="T36" s="15"/>
      <c r="U36" s="15"/>
      <c r="V36" s="15"/>
      <c r="W36" s="14"/>
      <c r="X36" s="17"/>
      <c r="Y36" s="17"/>
      <c r="Z36" s="17"/>
    </row>
    <row r="40" ht="12.75">
      <c r="L40" t="s">
        <v>17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2014-02-07T08:20:20Z</cp:lastPrinted>
  <dcterms:created xsi:type="dcterms:W3CDTF">2012-04-11T04:13:08Z</dcterms:created>
  <dcterms:modified xsi:type="dcterms:W3CDTF">2018-09-12T08:18:57Z</dcterms:modified>
  <cp:category/>
  <cp:version/>
  <cp:contentType/>
  <cp:contentStatus/>
</cp:coreProperties>
</file>