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<sst xmlns="http://schemas.openxmlformats.org/spreadsheetml/2006/main" count="110" uniqueCount="67">
  <si>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</si>
  <si>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</si>
  <si>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</si>
  <si>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</si>
  <si>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</si>
  <si>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</si>
  <si>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</si>
  <si>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</si>
  <si>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</si>
  <si>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</si>
  <si>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</si>
  <si>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</si>
  <si>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</si>
  <si>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</si>
  <si>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</si>
  <si>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</si>
  <si>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</si>
  <si>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</si>
  <si>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</si>
  <si>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</si>
  <si>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</si>
  <si>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коммунальным услугам жилого дома № 13 ул. Лавренева за 1 квартал  </t>
  </si>
  <si>
    <t xml:space="preserve">5.начислено за 1 квартал  </t>
  </si>
  <si>
    <t xml:space="preserve">коммунальным услугам жилого дома № 13 ул. Лавренева за 2 квартал  </t>
  </si>
  <si>
    <t xml:space="preserve">5.начислено за 2 квартал  </t>
  </si>
  <si>
    <t xml:space="preserve">коммунальным услугам жилого дома № 13 ул. Лавренева за 3 квартал  </t>
  </si>
  <si>
    <t xml:space="preserve">5.начислено за 3 квартал  </t>
  </si>
  <si>
    <t xml:space="preserve">коммунальным услугам жилого дома № 13 ул. Лавренева за 4 квартал  </t>
  </si>
  <si>
    <t xml:space="preserve">5.начислено за 4 квартал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</si>
  <si>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</si>
  <si>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</si>
  <si>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</si>
  <si>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</si>
  <si>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</si>
  <si>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</si>
  <si>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</si>
  <si>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</si>
  <si>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</si>
  <si>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</si>
  <si>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</si>
  <si>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</si>
  <si>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</si>
  <si>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</si>
  <si>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</si>
  <si>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</si>
  <si>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</si>
  <si>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</si>
  <si>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</si>
  <si>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</si>
  <si>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</si>
  <si>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</si>
  <si>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</si>
  <si>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</si>
  <si>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</si>
  <si>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</si>
  <si>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</si>
  <si>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</si>
  <si>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</si>
  <si>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</si>
  <si>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</si>
  <si>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</si>
  <si>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</si>
  <si>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</si>
  <si>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13 ул. Лавренева   </t>
  </si>
  <si>
    <t>к. Прочие работы  (демонтаж колпака)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</si>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</sst>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3">
          <cell r="C353">
            <v>1157.6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36">
      <selection activeCell="K65" sqref="K65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21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34</v>
      </c>
      <c r="B4" s="3"/>
      <c r="C4" s="3"/>
      <c r="D4" s="3"/>
      <c r="E4" s="3"/>
      <c r="F4" s="3"/>
      <c r="G4" s="3"/>
      <c r="H4" s="3"/>
      <c r="I4" s="3"/>
      <c r="J4" s="4"/>
      <c r="K4" s="18"/>
    </row>
    <row r="5" spans="1:11" ht="15">
      <c r="A5" s="2" t="s">
        <v>35</v>
      </c>
      <c r="B5" s="3"/>
      <c r="C5" s="3"/>
      <c r="D5" s="3"/>
      <c r="E5" s="3"/>
      <c r="F5" s="3"/>
      <c r="G5" s="3"/>
      <c r="H5" s="3"/>
      <c r="I5" s="3"/>
      <c r="J5" s="4"/>
      <c r="K5" s="13">
        <v>81897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1157.6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27</v>
      </c>
    </row>
    <row r="8" spans="1:11" ht="15">
      <c r="A8" s="2" t="s">
        <v>22</v>
      </c>
      <c r="B8" s="3"/>
      <c r="C8" s="3"/>
      <c r="D8" s="3"/>
      <c r="E8" s="3"/>
      <c r="F8" s="3"/>
      <c r="G8" s="3"/>
      <c r="H8" s="3"/>
      <c r="I8" s="3"/>
      <c r="J8" s="4"/>
      <c r="K8" s="16" t="e">
        <f>Лист2!#REF!*3</f>
        <v>#REF!</v>
      </c>
    </row>
    <row r="9" spans="1:11" ht="15.75">
      <c r="A9" s="2"/>
      <c r="B9" s="7" t="s">
        <v>2</v>
      </c>
      <c r="C9" s="7"/>
      <c r="D9" s="3"/>
      <c r="E9" s="3"/>
      <c r="F9" s="3"/>
      <c r="G9" s="3"/>
      <c r="H9" s="3"/>
      <c r="I9" s="3"/>
      <c r="J9" s="4"/>
      <c r="K9" s="15"/>
    </row>
    <row r="10" spans="1:11" ht="15.75">
      <c r="A10" s="8" t="s">
        <v>47</v>
      </c>
      <c r="B10" s="3"/>
      <c r="C10" s="3"/>
      <c r="D10" s="3"/>
      <c r="E10" s="3"/>
      <c r="F10" s="3"/>
      <c r="G10" s="3"/>
      <c r="H10" s="3"/>
      <c r="I10" s="3"/>
      <c r="J10" s="4"/>
      <c r="K10" s="16" t="e">
        <f>Лист2!#REF!*3</f>
        <v>#REF!</v>
      </c>
    </row>
    <row r="11" spans="1:11" ht="15.75">
      <c r="A11" s="8" t="s">
        <v>11</v>
      </c>
      <c r="B11" s="3"/>
      <c r="C11" s="3"/>
      <c r="D11" s="3"/>
      <c r="E11" s="3"/>
      <c r="F11" s="3"/>
      <c r="G11" s="3"/>
      <c r="H11" s="3"/>
      <c r="I11" s="3"/>
      <c r="J11" s="4"/>
      <c r="K11" s="16" t="e">
        <f>Лист2!#REF!*3</f>
        <v>#REF!</v>
      </c>
    </row>
    <row r="12" spans="1:11" ht="15.75">
      <c r="A12" s="8" t="s">
        <v>30</v>
      </c>
      <c r="B12" s="3"/>
      <c r="C12" s="3"/>
      <c r="D12" s="3"/>
      <c r="E12" s="3"/>
      <c r="F12" s="3"/>
      <c r="G12" s="3"/>
      <c r="H12" s="3"/>
      <c r="I12" s="3"/>
      <c r="J12" s="4"/>
      <c r="K12" s="16" t="e">
        <f>Лист2!#REF!*3</f>
        <v>#REF!</v>
      </c>
    </row>
    <row r="13" spans="1:11" ht="15.75">
      <c r="A13" s="8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6" t="e">
        <f>Лист2!#REF!*3</f>
        <v>#REF!</v>
      </c>
    </row>
    <row r="14" spans="1:11" ht="15.75">
      <c r="A14" s="8" t="s">
        <v>32</v>
      </c>
      <c r="B14" s="7"/>
      <c r="C14" s="7"/>
      <c r="D14" s="7"/>
      <c r="E14" s="7"/>
      <c r="F14" s="7"/>
      <c r="G14" s="7"/>
      <c r="H14" s="7"/>
      <c r="I14" s="3"/>
      <c r="J14" s="4"/>
      <c r="K14" s="16" t="e">
        <f>Лист2!#REF!+Лист2!#REF!+Лист2!#REF!</f>
        <v>#REF!</v>
      </c>
    </row>
    <row r="15" spans="1:11" ht="15">
      <c r="A15" s="9" t="s">
        <v>9</v>
      </c>
      <c r="B15" s="10"/>
      <c r="C15" s="10"/>
      <c r="D15" s="10"/>
      <c r="E15" s="10"/>
      <c r="F15" s="10"/>
      <c r="G15" s="10"/>
      <c r="H15" s="10"/>
      <c r="I15" s="10"/>
      <c r="J15" s="11"/>
      <c r="K15" s="16" t="e">
        <f>K10+K11+K12+K13+K14</f>
        <v>#REF!</v>
      </c>
    </row>
    <row r="18" spans="1:9" ht="15">
      <c r="A18" s="1"/>
      <c r="B18" s="1" t="s">
        <v>10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23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36</v>
      </c>
      <c r="B21" s="3"/>
      <c r="C21" s="3"/>
      <c r="D21" s="3"/>
      <c r="E21" s="3"/>
      <c r="F21" s="3"/>
      <c r="G21" s="3"/>
      <c r="H21" s="3"/>
      <c r="I21" s="3"/>
      <c r="J21" s="4"/>
      <c r="K21" s="13"/>
    </row>
    <row r="22" spans="1:11" ht="15">
      <c r="A22" s="2" t="s">
        <v>37</v>
      </c>
      <c r="B22" s="3"/>
      <c r="C22" s="3"/>
      <c r="D22" s="3"/>
      <c r="E22" s="3"/>
      <c r="F22" s="3"/>
      <c r="G22" s="3"/>
      <c r="H22" s="3"/>
      <c r="I22" s="3"/>
      <c r="J22" s="4"/>
      <c r="K22" s="13" t="e">
        <f>K5+K8-K15</f>
        <v>#REF!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4">
        <f>'[1]Лист1'!$C$353</f>
        <v>1157.6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5">
        <v>27</v>
      </c>
    </row>
    <row r="25" spans="1:11" ht="15">
      <c r="A25" s="2" t="s">
        <v>24</v>
      </c>
      <c r="B25" s="3"/>
      <c r="C25" s="3"/>
      <c r="D25" s="3"/>
      <c r="E25" s="3"/>
      <c r="F25" s="3"/>
      <c r="G25" s="3"/>
      <c r="H25" s="3"/>
      <c r="I25" s="3"/>
      <c r="J25" s="4"/>
      <c r="K25" s="16" t="e">
        <f>K8</f>
        <v>#REF!</v>
      </c>
    </row>
    <row r="26" spans="1:11" ht="15.75">
      <c r="A26" s="2"/>
      <c r="B26" s="7" t="s">
        <v>2</v>
      </c>
      <c r="C26" s="7"/>
      <c r="D26" s="3"/>
      <c r="E26" s="3"/>
      <c r="F26" s="3"/>
      <c r="G26" s="3"/>
      <c r="H26" s="3"/>
      <c r="I26" s="3"/>
      <c r="J26" s="4"/>
      <c r="K26" s="15"/>
    </row>
    <row r="27" spans="1:11" ht="15.75">
      <c r="A27" s="8" t="s">
        <v>47</v>
      </c>
      <c r="B27" s="3"/>
      <c r="C27" s="3"/>
      <c r="D27" s="3"/>
      <c r="E27" s="3"/>
      <c r="F27" s="3"/>
      <c r="G27" s="3"/>
      <c r="H27" s="3"/>
      <c r="I27" s="3"/>
      <c r="J27" s="4"/>
      <c r="K27" s="16" t="e">
        <f>K10</f>
        <v>#REF!</v>
      </c>
    </row>
    <row r="28" spans="1:11" ht="15.75">
      <c r="A28" s="8" t="s">
        <v>11</v>
      </c>
      <c r="B28" s="3"/>
      <c r="C28" s="3"/>
      <c r="D28" s="3"/>
      <c r="E28" s="3"/>
      <c r="F28" s="3"/>
      <c r="G28" s="3"/>
      <c r="H28" s="3"/>
      <c r="I28" s="3"/>
      <c r="J28" s="4"/>
      <c r="K28" s="16" t="e">
        <f>K11</f>
        <v>#REF!</v>
      </c>
    </row>
    <row r="29" spans="1:11" ht="15.75">
      <c r="A29" s="8" t="s">
        <v>30</v>
      </c>
      <c r="B29" s="3"/>
      <c r="C29" s="3"/>
      <c r="D29" s="3"/>
      <c r="E29" s="3"/>
      <c r="F29" s="3"/>
      <c r="G29" s="3"/>
      <c r="H29" s="3"/>
      <c r="I29" s="3"/>
      <c r="J29" s="4"/>
      <c r="K29" s="16" t="e">
        <f>K12</f>
        <v>#REF!</v>
      </c>
    </row>
    <row r="30" spans="1:11" ht="15.75">
      <c r="A30" s="8" t="s">
        <v>31</v>
      </c>
      <c r="B30" s="3"/>
      <c r="C30" s="3"/>
      <c r="D30" s="3"/>
      <c r="E30" s="3"/>
      <c r="F30" s="3"/>
      <c r="G30" s="3"/>
      <c r="H30" s="3"/>
      <c r="I30" s="3"/>
      <c r="J30" s="4"/>
      <c r="K30" s="16" t="e">
        <f>K13</f>
        <v>#REF!</v>
      </c>
    </row>
    <row r="31" spans="1:11" ht="15.75">
      <c r="A31" s="8" t="s">
        <v>32</v>
      </c>
      <c r="B31" s="7"/>
      <c r="C31" s="7"/>
      <c r="D31" s="7"/>
      <c r="E31" s="7"/>
      <c r="F31" s="7"/>
      <c r="G31" s="7"/>
      <c r="H31" s="7"/>
      <c r="I31" s="3"/>
      <c r="J31" s="4"/>
      <c r="K31" s="16" t="e">
        <f>Лист2!#REF!+Лист2!#REF!+Лист2!#REF!+Лист2!#REF!+Лист2!#REF!</f>
        <v>#REF!</v>
      </c>
    </row>
    <row r="32" spans="1:11" ht="15">
      <c r="A32" s="9" t="s">
        <v>9</v>
      </c>
      <c r="B32" s="10"/>
      <c r="C32" s="10"/>
      <c r="D32" s="10"/>
      <c r="E32" s="10"/>
      <c r="F32" s="10"/>
      <c r="G32" s="10"/>
      <c r="H32" s="10"/>
      <c r="I32" s="10"/>
      <c r="J32" s="11"/>
      <c r="K32" s="16" t="e">
        <f>K27+K28+K29+K30+K31</f>
        <v>#REF!</v>
      </c>
    </row>
    <row r="34" spans="1:9" ht="15">
      <c r="A34" s="1"/>
      <c r="B34" s="1" t="s">
        <v>10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25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38</v>
      </c>
      <c r="B37" s="3"/>
      <c r="C37" s="3"/>
      <c r="D37" s="3"/>
      <c r="E37" s="3"/>
      <c r="F37" s="3"/>
      <c r="G37" s="3"/>
      <c r="H37" s="3"/>
      <c r="I37" s="3"/>
      <c r="J37" s="4"/>
      <c r="K37" s="13"/>
    </row>
    <row r="38" spans="1:12" ht="15">
      <c r="A38" s="2" t="s">
        <v>39</v>
      </c>
      <c r="B38" s="3"/>
      <c r="C38" s="3"/>
      <c r="D38" s="3"/>
      <c r="E38" s="3"/>
      <c r="F38" s="3"/>
      <c r="G38" s="3"/>
      <c r="H38" s="3"/>
      <c r="I38" s="3"/>
      <c r="J38" s="4"/>
      <c r="K38" s="16" t="e">
        <f>K22+K25-K32</f>
        <v>#REF!</v>
      </c>
      <c r="L38" s="20"/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1157.6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5">
        <f>K24</f>
        <v>27</v>
      </c>
    </row>
    <row r="41" spans="1:11" ht="15">
      <c r="A41" s="2" t="s">
        <v>26</v>
      </c>
      <c r="B41" s="3"/>
      <c r="C41" s="3"/>
      <c r="D41" s="3"/>
      <c r="E41" s="3"/>
      <c r="F41" s="3"/>
      <c r="G41" s="3"/>
      <c r="H41" s="3"/>
      <c r="I41" s="3"/>
      <c r="J41" s="4"/>
      <c r="K41" s="16" t="e">
        <f>K25</f>
        <v>#REF!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5"/>
    </row>
    <row r="43" spans="1:11" ht="15.75">
      <c r="A43" s="8" t="s">
        <v>47</v>
      </c>
      <c r="B43" s="3"/>
      <c r="C43" s="3"/>
      <c r="D43" s="3"/>
      <c r="E43" s="3"/>
      <c r="F43" s="3"/>
      <c r="G43" s="3"/>
      <c r="H43" s="3"/>
      <c r="I43" s="3"/>
      <c r="J43" s="4"/>
      <c r="K43" s="16" t="e">
        <f>K27</f>
        <v>#REF!</v>
      </c>
    </row>
    <row r="44" spans="1:11" ht="15.75">
      <c r="A44" s="8" t="s">
        <v>11</v>
      </c>
      <c r="B44" s="3"/>
      <c r="C44" s="3"/>
      <c r="D44" s="3"/>
      <c r="E44" s="3"/>
      <c r="F44" s="3"/>
      <c r="G44" s="3"/>
      <c r="H44" s="3"/>
      <c r="I44" s="3"/>
      <c r="J44" s="4"/>
      <c r="K44" s="16" t="e">
        <f>K28</f>
        <v>#REF!</v>
      </c>
    </row>
    <row r="45" spans="1:11" ht="15.75">
      <c r="A45" s="8" t="s">
        <v>30</v>
      </c>
      <c r="B45" s="3"/>
      <c r="C45" s="3"/>
      <c r="D45" s="3"/>
      <c r="E45" s="3"/>
      <c r="F45" s="3"/>
      <c r="G45" s="3"/>
      <c r="H45" s="3"/>
      <c r="I45" s="3"/>
      <c r="J45" s="4"/>
      <c r="K45" s="16" t="e">
        <f>K29</f>
        <v>#REF!</v>
      </c>
    </row>
    <row r="46" spans="1:11" ht="15.75">
      <c r="A46" s="8" t="s">
        <v>31</v>
      </c>
      <c r="B46" s="3"/>
      <c r="C46" s="3"/>
      <c r="D46" s="3"/>
      <c r="E46" s="3"/>
      <c r="F46" s="3"/>
      <c r="G46" s="3"/>
      <c r="H46" s="3"/>
      <c r="I46" s="3"/>
      <c r="J46" s="4"/>
      <c r="K46" s="16" t="e">
        <f>K30</f>
        <v>#REF!</v>
      </c>
    </row>
    <row r="47" spans="1:11" ht="15.75">
      <c r="A47" s="8" t="s">
        <v>32</v>
      </c>
      <c r="B47" s="7"/>
      <c r="C47" s="7"/>
      <c r="D47" s="7"/>
      <c r="E47" s="7"/>
      <c r="F47" s="7"/>
      <c r="G47" s="7"/>
      <c r="H47" s="7"/>
      <c r="I47" s="3"/>
      <c r="J47" s="4"/>
      <c r="K47" s="16" t="e">
        <f>Лист2!#REF!+Лист2!#REF!+Лист2!#REF!+Лист2!#REF!+Лист2!#REF!</f>
        <v>#REF!</v>
      </c>
    </row>
    <row r="48" spans="1:11" ht="15">
      <c r="A48" s="9" t="s">
        <v>9</v>
      </c>
      <c r="B48" s="10"/>
      <c r="C48" s="10"/>
      <c r="D48" s="10"/>
      <c r="E48" s="10"/>
      <c r="F48" s="10"/>
      <c r="G48" s="10"/>
      <c r="H48" s="10"/>
      <c r="I48" s="10"/>
      <c r="J48" s="11"/>
      <c r="K48" s="16" t="e">
        <f>K43+K44+K45+K46+K47</f>
        <v>#REF!</v>
      </c>
    </row>
    <row r="50" spans="1:9" ht="15">
      <c r="A50" s="1"/>
      <c r="B50" s="1" t="s">
        <v>10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27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40</v>
      </c>
      <c r="B53" s="3"/>
      <c r="C53" s="3"/>
      <c r="D53" s="3"/>
      <c r="E53" s="3"/>
      <c r="F53" s="3"/>
      <c r="G53" s="3"/>
      <c r="H53" s="3"/>
      <c r="I53" s="3"/>
      <c r="J53" s="4"/>
      <c r="K53" s="16"/>
      <c r="L53" s="20"/>
    </row>
    <row r="54" spans="1:12" ht="15">
      <c r="A54" s="2" t="s">
        <v>41</v>
      </c>
      <c r="B54" s="3"/>
      <c r="C54" s="3"/>
      <c r="D54" s="3"/>
      <c r="E54" s="3"/>
      <c r="F54" s="3"/>
      <c r="G54" s="3"/>
      <c r="H54" s="3"/>
      <c r="I54" s="3"/>
      <c r="J54" s="4"/>
      <c r="K54" s="16" t="e">
        <f>K38+K41-K48</f>
        <v>#REF!</v>
      </c>
      <c r="L54" s="17"/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1157.6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5">
        <f>K40</f>
        <v>27</v>
      </c>
    </row>
    <row r="57" spans="1:11" ht="15">
      <c r="A57" s="2" t="s">
        <v>28</v>
      </c>
      <c r="B57" s="3"/>
      <c r="C57" s="3"/>
      <c r="D57" s="3"/>
      <c r="E57" s="3"/>
      <c r="F57" s="3"/>
      <c r="G57" s="3"/>
      <c r="H57" s="3"/>
      <c r="I57" s="3"/>
      <c r="J57" s="4"/>
      <c r="K57" s="16" t="e">
        <f>Лист2!#REF!*3</f>
        <v>#REF!</v>
      </c>
    </row>
    <row r="58" spans="1:11" ht="15.75">
      <c r="A58" s="2"/>
      <c r="B58" s="7" t="s">
        <v>2</v>
      </c>
      <c r="C58" s="7"/>
      <c r="D58" s="3"/>
      <c r="E58" s="3"/>
      <c r="F58" s="3"/>
      <c r="G58" s="3"/>
      <c r="H58" s="3"/>
      <c r="I58" s="3"/>
      <c r="J58" s="4"/>
      <c r="K58" s="15"/>
    </row>
    <row r="59" spans="1:11" ht="15.75">
      <c r="A59" s="8" t="s">
        <v>47</v>
      </c>
      <c r="B59" s="3"/>
      <c r="C59" s="3"/>
      <c r="D59" s="3"/>
      <c r="E59" s="3"/>
      <c r="F59" s="3"/>
      <c r="G59" s="3"/>
      <c r="H59" s="3"/>
      <c r="I59" s="3"/>
      <c r="J59" s="4"/>
      <c r="K59" s="16" t="e">
        <f>K43</f>
        <v>#REF!</v>
      </c>
    </row>
    <row r="60" spans="1:11" ht="15.75">
      <c r="A60" s="8" t="s">
        <v>11</v>
      </c>
      <c r="B60" s="3"/>
      <c r="C60" s="3"/>
      <c r="D60" s="3"/>
      <c r="E60" s="3"/>
      <c r="F60" s="3"/>
      <c r="G60" s="3"/>
      <c r="H60" s="3"/>
      <c r="I60" s="3"/>
      <c r="J60" s="4"/>
      <c r="K60" s="16" t="e">
        <f>K44</f>
        <v>#REF!</v>
      </c>
    </row>
    <row r="61" spans="1:11" ht="15.75">
      <c r="A61" s="8" t="s">
        <v>30</v>
      </c>
      <c r="B61" s="3"/>
      <c r="C61" s="3"/>
      <c r="D61" s="3"/>
      <c r="E61" s="3"/>
      <c r="F61" s="3"/>
      <c r="G61" s="3"/>
      <c r="H61" s="3"/>
      <c r="I61" s="3"/>
      <c r="J61" s="4"/>
      <c r="K61" s="16" t="e">
        <f>K45</f>
        <v>#REF!</v>
      </c>
    </row>
    <row r="62" spans="1:11" ht="15.75">
      <c r="A62" s="8" t="s">
        <v>31</v>
      </c>
      <c r="B62" s="3"/>
      <c r="C62" s="3"/>
      <c r="D62" s="3"/>
      <c r="E62" s="3"/>
      <c r="F62" s="3"/>
      <c r="G62" s="3"/>
      <c r="H62" s="3"/>
      <c r="I62" s="3"/>
      <c r="J62" s="4"/>
      <c r="K62" s="16" t="e">
        <f>K46</f>
        <v>#REF!</v>
      </c>
    </row>
    <row r="63" spans="1:11" ht="15.75">
      <c r="A63" s="8" t="s">
        <v>32</v>
      </c>
      <c r="B63" s="7"/>
      <c r="C63" s="7"/>
      <c r="D63" s="7"/>
      <c r="E63" s="7"/>
      <c r="F63" s="7"/>
      <c r="G63" s="7"/>
      <c r="H63" s="7"/>
      <c r="I63" s="3"/>
      <c r="J63" s="4"/>
      <c r="K63" s="16" t="e">
        <f>Лист2!#REF!+Лист2!#REF!+Лист2!#REF!</f>
        <v>#REF!</v>
      </c>
    </row>
    <row r="64" spans="1:11" ht="15">
      <c r="A64" s="9" t="s">
        <v>9</v>
      </c>
      <c r="B64" s="10"/>
      <c r="C64" s="10"/>
      <c r="D64" s="10"/>
      <c r="E64" s="10"/>
      <c r="F64" s="10"/>
      <c r="G64" s="10"/>
      <c r="H64" s="10"/>
      <c r="I64" s="10"/>
      <c r="J64" s="11"/>
      <c r="K64" s="16" t="e">
        <f>K59+K60+K61+K62+K63</f>
        <v>#REF!</v>
      </c>
    </row>
    <row r="66" spans="1:11" ht="15">
      <c r="A66" s="2" t="s">
        <v>42</v>
      </c>
      <c r="B66" s="12"/>
      <c r="C66" s="12"/>
      <c r="D66" s="12"/>
      <c r="E66" s="12"/>
      <c r="F66" s="12"/>
      <c r="G66" s="12"/>
      <c r="H66" s="12"/>
      <c r="I66" s="12"/>
      <c r="J66" s="4"/>
      <c r="K66" s="16">
        <v>81897</v>
      </c>
    </row>
    <row r="67" spans="1:11" ht="15">
      <c r="A67" s="21" t="s">
        <v>43</v>
      </c>
      <c r="B67" s="12"/>
      <c r="C67" s="12"/>
      <c r="D67" s="12"/>
      <c r="E67" s="12"/>
      <c r="F67" s="12"/>
      <c r="G67" s="12"/>
      <c r="H67" s="12"/>
      <c r="I67" s="12"/>
      <c r="J67" s="4"/>
      <c r="K67" s="16" t="e">
        <f>K57+K41+K25+K8</f>
        <v>#REF!</v>
      </c>
    </row>
    <row r="68" spans="1:11" ht="15">
      <c r="A68" s="22" t="s">
        <v>44</v>
      </c>
      <c r="B68" s="23"/>
      <c r="C68" s="23"/>
      <c r="D68" s="23"/>
      <c r="E68" s="23"/>
      <c r="F68" s="23"/>
      <c r="G68" s="23"/>
      <c r="H68" s="23"/>
      <c r="I68" s="23"/>
      <c r="J68" s="11"/>
      <c r="K68" s="16" t="e">
        <f>K64+K48+K32+K15</f>
        <v>#REF!</v>
      </c>
    </row>
    <row r="69" spans="1:11" ht="15">
      <c r="A69" s="2" t="s">
        <v>45</v>
      </c>
      <c r="B69" s="3"/>
      <c r="C69" s="3"/>
      <c r="D69" s="3"/>
      <c r="E69" s="3"/>
      <c r="F69" s="3"/>
      <c r="G69" s="3"/>
      <c r="H69" s="3"/>
      <c r="I69" s="3"/>
      <c r="J69" s="4"/>
      <c r="K69" s="5" t="s">
        <v>17</v>
      </c>
    </row>
    <row r="70" spans="1:11" ht="15">
      <c r="A70" s="2" t="s">
        <v>46</v>
      </c>
      <c r="B70" s="3"/>
      <c r="C70" s="3"/>
      <c r="D70" s="3"/>
      <c r="E70" s="3"/>
      <c r="F70" s="3"/>
      <c r="G70" s="3"/>
      <c r="H70" s="3"/>
      <c r="I70" s="3"/>
      <c r="J70" s="4"/>
      <c r="K70" s="16" t="e">
        <f>K66+K67-K68</f>
        <v>#REF!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8"/>
  <sheetViews>
    <sheetView tabSelected="1" workbookViewId="0" topLeftCell="A1">
      <selection activeCell="R12" sqref="R12"/>
    </sheetView>
  </sheetViews>
  <sheetFormatPr defaultColWidth="9.00390625" defaultRowHeight="12.75"/>
  <cols>
    <col min="10" max="10" width="18.125" style="0" customWidth="1"/>
    <col min="22" max="22" width="10.125" style="0" customWidth="1"/>
    <col min="34" max="34" width="18.37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63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5" ht="12.75">
      <c r="AI5" s="17" t="s">
        <v>17</v>
      </c>
    </row>
    <row r="6" spans="12:35" ht="12.75">
      <c r="L6" s="20"/>
      <c r="AI6" s="24" t="s">
        <v>17</v>
      </c>
    </row>
    <row r="7" ht="12.75">
      <c r="E7" s="19" t="s">
        <v>53</v>
      </c>
    </row>
    <row r="8" ht="12.75">
      <c r="AI8" s="20"/>
    </row>
    <row r="10" spans="11:23" ht="12.75">
      <c r="K10" t="s">
        <v>48</v>
      </c>
      <c r="L10" t="s">
        <v>49</v>
      </c>
      <c r="M10" t="s">
        <v>50</v>
      </c>
      <c r="N10" t="s">
        <v>20</v>
      </c>
      <c r="O10" t="s">
        <v>19</v>
      </c>
      <c r="P10" t="s">
        <v>18</v>
      </c>
      <c r="Q10" t="s">
        <v>12</v>
      </c>
      <c r="R10" t="s">
        <v>13</v>
      </c>
      <c r="S10" t="s">
        <v>14</v>
      </c>
      <c r="T10" t="s">
        <v>51</v>
      </c>
      <c r="U10" t="s">
        <v>15</v>
      </c>
      <c r="V10" t="s">
        <v>16</v>
      </c>
      <c r="W10" t="s">
        <v>54</v>
      </c>
    </row>
    <row r="11" spans="1:23" ht="15">
      <c r="A11" s="2" t="s">
        <v>55</v>
      </c>
      <c r="B11" s="3"/>
      <c r="C11" s="3"/>
      <c r="D11" s="3"/>
      <c r="E11" s="3"/>
      <c r="F11" s="3"/>
      <c r="G11" s="3"/>
      <c r="H11" s="3"/>
      <c r="I11" s="3"/>
      <c r="J11" s="4"/>
      <c r="K11" s="13" t="s">
        <v>17</v>
      </c>
      <c r="L11" s="5"/>
      <c r="M11" s="13"/>
      <c r="N11" s="13"/>
      <c r="O11" s="13"/>
      <c r="P11" s="13"/>
      <c r="Q11" s="13"/>
      <c r="R11" s="13"/>
      <c r="S11" s="13"/>
      <c r="T11" s="16"/>
      <c r="U11" s="16"/>
      <c r="V11" s="16"/>
      <c r="W11" s="5"/>
    </row>
    <row r="12" spans="1:23" ht="15">
      <c r="A12" s="2" t="s">
        <v>56</v>
      </c>
      <c r="B12" s="3"/>
      <c r="C12" s="3"/>
      <c r="D12" s="3"/>
      <c r="E12" s="3"/>
      <c r="F12" s="3"/>
      <c r="G12" s="3"/>
      <c r="H12" s="3"/>
      <c r="I12" s="3"/>
      <c r="J12" s="4"/>
      <c r="K12" s="16">
        <v>8897</v>
      </c>
      <c r="L12" s="16">
        <f aca="true" t="shared" si="0" ref="L12:Q12">K12+K16-K38</f>
        <v>10487.312000000002</v>
      </c>
      <c r="M12" s="16">
        <f t="shared" si="0"/>
        <v>12289.040000000003</v>
      </c>
      <c r="N12" s="16">
        <f t="shared" si="0"/>
        <v>8770.464000000002</v>
      </c>
      <c r="O12" s="16">
        <f t="shared" si="0"/>
        <v>10326.776000000002</v>
      </c>
      <c r="P12" s="16">
        <f t="shared" si="0"/>
        <v>12128.480000000001</v>
      </c>
      <c r="Q12" s="16">
        <f t="shared" si="0"/>
        <v>13930.184</v>
      </c>
      <c r="R12" s="16">
        <f>Q12+Q16-Q38</f>
        <v>14804.887999999997</v>
      </c>
      <c r="S12" s="15"/>
      <c r="T12" s="15"/>
      <c r="U12" s="15"/>
      <c r="V12" s="15"/>
      <c r="W12" s="5"/>
    </row>
    <row r="13" spans="1:23" ht="15">
      <c r="A13" s="2" t="s">
        <v>0</v>
      </c>
      <c r="B13" s="3"/>
      <c r="C13" s="3"/>
      <c r="D13" s="3"/>
      <c r="E13" s="3"/>
      <c r="F13" s="3"/>
      <c r="G13" s="3"/>
      <c r="H13" s="3"/>
      <c r="I13" s="3"/>
      <c r="J13" s="4"/>
      <c r="K13" s="13">
        <v>1157.6</v>
      </c>
      <c r="L13" s="13">
        <f aca="true" t="shared" si="1" ref="L13:M16">K13</f>
        <v>1157.6</v>
      </c>
      <c r="M13" s="13">
        <f t="shared" si="1"/>
        <v>1157.6</v>
      </c>
      <c r="N13" s="13">
        <f aca="true" t="shared" si="2" ref="N13:P14">M13</f>
        <v>1157.6</v>
      </c>
      <c r="O13" s="13">
        <f t="shared" si="2"/>
        <v>1157.6</v>
      </c>
      <c r="P13" s="13">
        <f t="shared" si="2"/>
        <v>1157.6</v>
      </c>
      <c r="Q13" s="13">
        <f>P13</f>
        <v>1157.6</v>
      </c>
      <c r="R13" s="15"/>
      <c r="S13" s="15"/>
      <c r="T13" s="15"/>
      <c r="U13" s="15"/>
      <c r="V13" s="15"/>
      <c r="W13" s="5"/>
    </row>
    <row r="14" spans="1:23" ht="15">
      <c r="A14" s="2" t="s">
        <v>1</v>
      </c>
      <c r="B14" s="3"/>
      <c r="C14" s="3"/>
      <c r="D14" s="3"/>
      <c r="E14" s="3"/>
      <c r="F14" s="3"/>
      <c r="G14" s="3"/>
      <c r="H14" s="3"/>
      <c r="I14" s="3"/>
      <c r="J14" s="4"/>
      <c r="K14" s="15">
        <v>27</v>
      </c>
      <c r="L14" s="15">
        <f t="shared" si="1"/>
        <v>27</v>
      </c>
      <c r="M14" s="15">
        <f t="shared" si="1"/>
        <v>27</v>
      </c>
      <c r="N14" s="15">
        <f t="shared" si="2"/>
        <v>27</v>
      </c>
      <c r="O14" s="15">
        <f t="shared" si="2"/>
        <v>27</v>
      </c>
      <c r="P14" s="15">
        <f t="shared" si="2"/>
        <v>27</v>
      </c>
      <c r="Q14" s="15">
        <f>P14</f>
        <v>27</v>
      </c>
      <c r="R14" s="15"/>
      <c r="S14" s="15"/>
      <c r="T14" s="15"/>
      <c r="U14" s="15"/>
      <c r="V14" s="15"/>
      <c r="W14" s="5"/>
    </row>
    <row r="15" spans="1:23" ht="15">
      <c r="A15" s="2" t="s">
        <v>29</v>
      </c>
      <c r="B15" s="3"/>
      <c r="C15" s="3"/>
      <c r="D15" s="3"/>
      <c r="E15" s="3"/>
      <c r="F15" s="3"/>
      <c r="G15" s="3"/>
      <c r="H15" s="3"/>
      <c r="I15" s="3"/>
      <c r="J15" s="4"/>
      <c r="K15" s="14">
        <v>9.01</v>
      </c>
      <c r="L15" s="14">
        <f t="shared" si="1"/>
        <v>9.01</v>
      </c>
      <c r="M15" s="14">
        <f t="shared" si="1"/>
        <v>9.01</v>
      </c>
      <c r="N15" s="14">
        <f>M15</f>
        <v>9.01</v>
      </c>
      <c r="O15" s="15">
        <v>9.65</v>
      </c>
      <c r="P15" s="15">
        <f>O15</f>
        <v>9.65</v>
      </c>
      <c r="Q15" s="15">
        <f>P15</f>
        <v>9.65</v>
      </c>
      <c r="R15" s="15"/>
      <c r="S15" s="15"/>
      <c r="T15" s="15"/>
      <c r="U15" s="15"/>
      <c r="V15" s="15"/>
      <c r="W15" s="5"/>
    </row>
    <row r="16" spans="1:23" ht="15">
      <c r="A16" s="2" t="s">
        <v>57</v>
      </c>
      <c r="B16" s="3"/>
      <c r="C16" s="3"/>
      <c r="D16" s="3"/>
      <c r="E16" s="3"/>
      <c r="F16" s="3"/>
      <c r="G16" s="3"/>
      <c r="H16" s="3"/>
      <c r="I16" s="3"/>
      <c r="J16" s="4"/>
      <c r="K16" s="16">
        <v>10430</v>
      </c>
      <c r="L16" s="16">
        <f t="shared" si="1"/>
        <v>10430</v>
      </c>
      <c r="M16" s="16">
        <f t="shared" si="1"/>
        <v>10430</v>
      </c>
      <c r="N16" s="16">
        <f>M16</f>
        <v>10430</v>
      </c>
      <c r="O16" s="16">
        <f>O13*O15</f>
        <v>11170.84</v>
      </c>
      <c r="P16" s="16">
        <f>O16</f>
        <v>11170.84</v>
      </c>
      <c r="Q16" s="16">
        <f>P16</f>
        <v>11170.84</v>
      </c>
      <c r="R16" s="16"/>
      <c r="S16" s="16"/>
      <c r="T16" s="16"/>
      <c r="U16" s="16"/>
      <c r="V16" s="15"/>
      <c r="W16" s="5"/>
    </row>
    <row r="17" spans="1:23" ht="15.75">
      <c r="A17" s="2"/>
      <c r="B17" s="7" t="s">
        <v>2</v>
      </c>
      <c r="C17" s="7"/>
      <c r="D17" s="3"/>
      <c r="E17" s="3"/>
      <c r="F17" s="3"/>
      <c r="G17" s="3"/>
      <c r="H17" s="3"/>
      <c r="I17" s="3"/>
      <c r="J17" s="4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5" t="s">
        <v>17</v>
      </c>
    </row>
    <row r="18" spans="1:23" ht="15.75">
      <c r="A18" s="8" t="s">
        <v>47</v>
      </c>
      <c r="B18" s="3"/>
      <c r="C18" s="3"/>
      <c r="D18" s="3"/>
      <c r="E18" s="3"/>
      <c r="F18" s="3"/>
      <c r="G18" s="3"/>
      <c r="H18" s="3"/>
      <c r="I18" s="3"/>
      <c r="J18" s="4"/>
      <c r="K18" s="16">
        <f>K13*4.13</f>
        <v>4780.888</v>
      </c>
      <c r="L18" s="16">
        <f aca="true" t="shared" si="3" ref="L18:M21">K18</f>
        <v>4780.888</v>
      </c>
      <c r="M18" s="16">
        <f t="shared" si="3"/>
        <v>4780.888</v>
      </c>
      <c r="N18" s="16">
        <f>M18</f>
        <v>4780.888</v>
      </c>
      <c r="O18" s="16">
        <f>N18</f>
        <v>4780.888</v>
      </c>
      <c r="P18" s="16">
        <f>O18</f>
        <v>4780.888</v>
      </c>
      <c r="Q18" s="16">
        <f>P18</f>
        <v>4780.888</v>
      </c>
      <c r="R18" s="16"/>
      <c r="S18" s="16"/>
      <c r="T18" s="16"/>
      <c r="U18" s="16"/>
      <c r="V18" s="16"/>
      <c r="W18" s="5"/>
    </row>
    <row r="19" spans="1:23" ht="15.75">
      <c r="A19" s="8" t="s">
        <v>11</v>
      </c>
      <c r="B19" s="3"/>
      <c r="C19" s="3"/>
      <c r="D19" s="3"/>
      <c r="E19" s="3"/>
      <c r="F19" s="3"/>
      <c r="G19" s="3"/>
      <c r="H19" s="3"/>
      <c r="I19" s="3"/>
      <c r="J19" s="4"/>
      <c r="K19" s="16">
        <f>K13*0.21</f>
        <v>243.09599999999998</v>
      </c>
      <c r="L19" s="16">
        <f t="shared" si="3"/>
        <v>243.09599999999998</v>
      </c>
      <c r="M19" s="16">
        <f t="shared" si="3"/>
        <v>243.09599999999998</v>
      </c>
      <c r="N19" s="16">
        <f>M19</f>
        <v>243.09599999999998</v>
      </c>
      <c r="O19" s="16">
        <f>O13*0.7</f>
        <v>810.3199999999999</v>
      </c>
      <c r="P19" s="16">
        <f aca="true" t="shared" si="4" ref="P19:Q23">O19</f>
        <v>810.3199999999999</v>
      </c>
      <c r="Q19" s="16">
        <f t="shared" si="4"/>
        <v>810.3199999999999</v>
      </c>
      <c r="R19" s="16"/>
      <c r="S19" s="16"/>
      <c r="T19" s="16"/>
      <c r="U19" s="16"/>
      <c r="V19" s="16"/>
      <c r="W19" s="5"/>
    </row>
    <row r="20" spans="1:23" ht="15.75">
      <c r="A20" s="8" t="s">
        <v>30</v>
      </c>
      <c r="B20" s="3"/>
      <c r="C20" s="3"/>
      <c r="D20" s="3"/>
      <c r="E20" s="3"/>
      <c r="F20" s="3"/>
      <c r="G20" s="3"/>
      <c r="H20" s="3"/>
      <c r="I20" s="3"/>
      <c r="J20" s="4"/>
      <c r="K20" s="16">
        <f>K13*1.54</f>
        <v>1782.704</v>
      </c>
      <c r="L20" s="16">
        <f t="shared" si="3"/>
        <v>1782.704</v>
      </c>
      <c r="M20" s="16">
        <f t="shared" si="3"/>
        <v>1782.704</v>
      </c>
      <c r="N20" s="16">
        <f>M20</f>
        <v>1782.704</v>
      </c>
      <c r="O20" s="16">
        <f>N20</f>
        <v>1782.704</v>
      </c>
      <c r="P20" s="16">
        <f t="shared" si="4"/>
        <v>1782.704</v>
      </c>
      <c r="Q20" s="16">
        <f t="shared" si="4"/>
        <v>1782.704</v>
      </c>
      <c r="R20" s="16"/>
      <c r="S20" s="16"/>
      <c r="T20" s="16"/>
      <c r="U20" s="16"/>
      <c r="V20" s="16"/>
      <c r="W20" s="5"/>
    </row>
    <row r="21" spans="1:23" ht="15.75">
      <c r="A21" s="8" t="s">
        <v>31</v>
      </c>
      <c r="B21" s="3"/>
      <c r="C21" s="3"/>
      <c r="D21" s="3"/>
      <c r="E21" s="3"/>
      <c r="F21" s="3"/>
      <c r="G21" s="3"/>
      <c r="H21" s="3"/>
      <c r="I21" s="3"/>
      <c r="J21" s="4"/>
      <c r="K21" s="16">
        <v>1158</v>
      </c>
      <c r="L21" s="16">
        <f t="shared" si="3"/>
        <v>1158</v>
      </c>
      <c r="M21" s="16">
        <f t="shared" si="3"/>
        <v>1158</v>
      </c>
      <c r="N21" s="16">
        <f>M21</f>
        <v>1158</v>
      </c>
      <c r="O21" s="16">
        <f>N21</f>
        <v>1158</v>
      </c>
      <c r="P21" s="16">
        <f t="shared" si="4"/>
        <v>1158</v>
      </c>
      <c r="Q21" s="16">
        <f t="shared" si="4"/>
        <v>1158</v>
      </c>
      <c r="R21" s="16"/>
      <c r="S21" s="16"/>
      <c r="T21" s="16"/>
      <c r="U21" s="16"/>
      <c r="V21" s="16"/>
      <c r="W21" s="5"/>
    </row>
    <row r="22" spans="1:23" ht="15.75">
      <c r="A22" s="8" t="s">
        <v>33</v>
      </c>
      <c r="B22" s="3"/>
      <c r="C22" s="3"/>
      <c r="D22" s="3"/>
      <c r="E22" s="3"/>
      <c r="F22" s="3"/>
      <c r="G22" s="3"/>
      <c r="H22" s="3"/>
      <c r="I22" s="3"/>
      <c r="J22" s="4"/>
      <c r="K22" s="15">
        <v>0</v>
      </c>
      <c r="L22" s="16">
        <f>L13*0.34</f>
        <v>393.584</v>
      </c>
      <c r="M22" s="16">
        <f>M13*0.38</f>
        <v>439.888</v>
      </c>
      <c r="N22" s="16">
        <v>0</v>
      </c>
      <c r="O22" s="16">
        <f>O13*0.34</f>
        <v>393.584</v>
      </c>
      <c r="P22" s="16">
        <f t="shared" si="4"/>
        <v>393.584</v>
      </c>
      <c r="Q22" s="16">
        <f t="shared" si="4"/>
        <v>393.584</v>
      </c>
      <c r="R22" s="16"/>
      <c r="S22" s="16"/>
      <c r="T22" s="16"/>
      <c r="U22" s="16"/>
      <c r="V22" s="16"/>
      <c r="W22" s="15"/>
    </row>
    <row r="23" spans="1:23" ht="15.75">
      <c r="A23" s="8" t="s">
        <v>65</v>
      </c>
      <c r="B23" s="3"/>
      <c r="C23" s="3"/>
      <c r="D23" s="3"/>
      <c r="E23" s="3"/>
      <c r="F23" s="3"/>
      <c r="G23" s="3"/>
      <c r="H23" s="3"/>
      <c r="I23" s="3"/>
      <c r="J23" s="4"/>
      <c r="K23" s="15"/>
      <c r="L23" s="16"/>
      <c r="M23" s="16"/>
      <c r="N23" s="16"/>
      <c r="O23" s="16">
        <f>O13*0.15</f>
        <v>173.64</v>
      </c>
      <c r="P23" s="16">
        <f t="shared" si="4"/>
        <v>173.64</v>
      </c>
      <c r="Q23" s="16">
        <f t="shared" si="4"/>
        <v>173.64</v>
      </c>
      <c r="R23" s="16"/>
      <c r="S23" s="16"/>
      <c r="T23" s="16"/>
      <c r="U23" s="16"/>
      <c r="V23" s="16"/>
      <c r="W23" s="15"/>
    </row>
    <row r="24" spans="1:24" ht="15.75">
      <c r="A24" s="8" t="s">
        <v>66</v>
      </c>
      <c r="B24" s="7"/>
      <c r="C24" s="7"/>
      <c r="D24" s="7"/>
      <c r="E24" s="7"/>
      <c r="F24" s="7"/>
      <c r="G24" s="7"/>
      <c r="H24" s="7"/>
      <c r="I24" s="3"/>
      <c r="J24" s="4"/>
      <c r="K24" s="16">
        <f>K28+K34</f>
        <v>875</v>
      </c>
      <c r="L24" s="16">
        <f>L34</f>
        <v>270</v>
      </c>
      <c r="M24" s="16">
        <f>M27+M29+M34</f>
        <v>5544</v>
      </c>
      <c r="N24" s="16">
        <f>N34+N37</f>
        <v>909</v>
      </c>
      <c r="O24" s="16">
        <f>O34</f>
        <v>270</v>
      </c>
      <c r="P24" s="16">
        <f>P34</f>
        <v>270</v>
      </c>
      <c r="Q24" s="16">
        <f>Q28+Q34</f>
        <v>1197</v>
      </c>
      <c r="R24" s="16"/>
      <c r="S24" s="16"/>
      <c r="T24" s="16"/>
      <c r="U24" s="16"/>
      <c r="V24" s="16"/>
      <c r="W24" s="15"/>
      <c r="X24" s="19"/>
    </row>
    <row r="25" spans="1:23" ht="15">
      <c r="A25" s="2" t="s">
        <v>3</v>
      </c>
      <c r="B25" s="3"/>
      <c r="C25" s="3"/>
      <c r="D25" s="3"/>
      <c r="E25" s="3"/>
      <c r="F25" s="3"/>
      <c r="G25" s="3"/>
      <c r="H25" s="3"/>
      <c r="I25" s="3"/>
      <c r="J25" s="4"/>
      <c r="K25" s="28"/>
      <c r="L25" s="25"/>
      <c r="M25" s="6"/>
      <c r="N25" s="6"/>
      <c r="O25" s="6"/>
      <c r="P25" s="6"/>
      <c r="Q25" s="6"/>
      <c r="R25" s="6"/>
      <c r="S25" s="6"/>
      <c r="T25" s="6"/>
      <c r="U25" s="6"/>
      <c r="V25" s="6"/>
      <c r="W25" s="27"/>
    </row>
    <row r="26" spans="1:23" ht="15">
      <c r="A26" s="2" t="s">
        <v>4</v>
      </c>
      <c r="B26" s="3"/>
      <c r="C26" s="3"/>
      <c r="D26" s="3"/>
      <c r="E26" s="3"/>
      <c r="F26" s="3"/>
      <c r="G26" s="3"/>
      <c r="H26" s="3"/>
      <c r="I26" s="3"/>
      <c r="J26" s="4"/>
      <c r="K26" s="28"/>
      <c r="L26" s="25"/>
      <c r="M26" s="6"/>
      <c r="N26" s="6"/>
      <c r="O26" s="6"/>
      <c r="P26" s="6"/>
      <c r="Q26" s="6"/>
      <c r="R26" s="6"/>
      <c r="S26" s="6"/>
      <c r="T26" s="6"/>
      <c r="U26" s="6"/>
      <c r="V26" s="6"/>
      <c r="W26" s="27"/>
    </row>
    <row r="27" spans="1:23" ht="15">
      <c r="A27" s="2" t="s">
        <v>5</v>
      </c>
      <c r="B27" s="3"/>
      <c r="C27" s="3"/>
      <c r="D27" s="3"/>
      <c r="E27" s="3"/>
      <c r="F27" s="3"/>
      <c r="G27" s="3"/>
      <c r="H27" s="3"/>
      <c r="I27" s="3"/>
      <c r="J27" s="4"/>
      <c r="K27" s="25"/>
      <c r="L27" s="25"/>
      <c r="M27" s="6">
        <v>639</v>
      </c>
      <c r="N27" s="6"/>
      <c r="O27" s="6"/>
      <c r="P27" s="6"/>
      <c r="Q27" s="6"/>
      <c r="R27" s="6"/>
      <c r="S27" s="6"/>
      <c r="T27" s="6"/>
      <c r="U27" s="6"/>
      <c r="V27" s="6"/>
      <c r="W27" s="27"/>
    </row>
    <row r="28" spans="1:23" ht="15">
      <c r="A28" s="2" t="s">
        <v>58</v>
      </c>
      <c r="B28" s="3"/>
      <c r="C28" s="3"/>
      <c r="D28" s="3"/>
      <c r="E28" s="3"/>
      <c r="F28" s="3"/>
      <c r="G28" s="3"/>
      <c r="H28" s="3"/>
      <c r="I28" s="3"/>
      <c r="J28" s="4"/>
      <c r="K28" s="28">
        <v>605</v>
      </c>
      <c r="L28" s="25"/>
      <c r="M28" s="6"/>
      <c r="N28" s="6"/>
      <c r="O28" s="6"/>
      <c r="P28" s="6"/>
      <c r="Q28" s="6">
        <v>927</v>
      </c>
      <c r="R28" s="6"/>
      <c r="S28" s="6"/>
      <c r="T28" s="6"/>
      <c r="U28" s="6"/>
      <c r="V28" s="6"/>
      <c r="W28" s="27"/>
    </row>
    <row r="29" spans="1:23" ht="15">
      <c r="A29" s="9" t="s">
        <v>6</v>
      </c>
      <c r="B29" s="10"/>
      <c r="C29" s="10"/>
      <c r="D29" s="10"/>
      <c r="E29" s="10"/>
      <c r="F29" s="10"/>
      <c r="G29" s="10"/>
      <c r="H29" s="10"/>
      <c r="I29" s="10"/>
      <c r="J29" s="11"/>
      <c r="K29" s="28"/>
      <c r="L29" s="25"/>
      <c r="M29" s="6">
        <v>4635</v>
      </c>
      <c r="N29" s="6"/>
      <c r="O29" s="6"/>
      <c r="P29" s="6"/>
      <c r="Q29" s="6"/>
      <c r="R29" s="6"/>
      <c r="S29" s="6"/>
      <c r="T29" s="6"/>
      <c r="U29" s="6"/>
      <c r="V29" s="6"/>
      <c r="W29" s="27"/>
    </row>
    <row r="30" spans="1:23" ht="15">
      <c r="A30" s="2" t="s">
        <v>7</v>
      </c>
      <c r="B30" s="3"/>
      <c r="C30" s="3"/>
      <c r="D30" s="3"/>
      <c r="E30" s="3"/>
      <c r="F30" s="3"/>
      <c r="G30" s="3"/>
      <c r="H30" s="3"/>
      <c r="I30" s="3"/>
      <c r="J30" s="4"/>
      <c r="K30" s="28"/>
      <c r="L30" s="25"/>
      <c r="M30" s="6"/>
      <c r="N30" s="6"/>
      <c r="O30" s="6"/>
      <c r="P30" s="6"/>
      <c r="Q30" s="6"/>
      <c r="R30" s="6"/>
      <c r="S30" s="6"/>
      <c r="T30" s="6"/>
      <c r="U30" s="6"/>
      <c r="V30" s="6"/>
      <c r="W30" s="14"/>
    </row>
    <row r="31" spans="1:23" ht="15">
      <c r="A31" s="2" t="s">
        <v>52</v>
      </c>
      <c r="B31" s="3"/>
      <c r="C31" s="3"/>
      <c r="D31" s="3"/>
      <c r="E31" s="3"/>
      <c r="F31" s="3"/>
      <c r="G31" s="3"/>
      <c r="H31" s="3"/>
      <c r="I31" s="3"/>
      <c r="J31" s="4"/>
      <c r="K31" s="28"/>
      <c r="L31" s="25"/>
      <c r="M31" s="6"/>
      <c r="N31" s="6"/>
      <c r="O31" s="6"/>
      <c r="P31" s="6"/>
      <c r="Q31" s="6"/>
      <c r="R31" s="6"/>
      <c r="S31" s="6"/>
      <c r="T31" s="6"/>
      <c r="U31" s="6"/>
      <c r="V31" s="6"/>
      <c r="W31" s="5"/>
    </row>
    <row r="32" spans="1:23" ht="15">
      <c r="A32" s="9" t="s">
        <v>8</v>
      </c>
      <c r="B32" s="10"/>
      <c r="C32" s="10"/>
      <c r="D32" s="10"/>
      <c r="E32" s="10"/>
      <c r="F32" s="10"/>
      <c r="G32" s="10"/>
      <c r="H32" s="10"/>
      <c r="I32" s="10"/>
      <c r="J32" s="11"/>
      <c r="K32" s="28"/>
      <c r="L32" s="25"/>
      <c r="M32" s="6"/>
      <c r="N32" s="6"/>
      <c r="O32" s="6"/>
      <c r="P32" s="6"/>
      <c r="Q32" s="6"/>
      <c r="R32" s="6"/>
      <c r="S32" s="6"/>
      <c r="T32" s="6"/>
      <c r="U32" s="6"/>
      <c r="V32" s="6"/>
      <c r="W32" s="5"/>
    </row>
    <row r="33" spans="1:23" ht="15">
      <c r="A33" s="2" t="s">
        <v>59</v>
      </c>
      <c r="B33" s="3"/>
      <c r="C33" s="3"/>
      <c r="D33" s="3"/>
      <c r="E33" s="3"/>
      <c r="F33" s="3"/>
      <c r="G33" s="3"/>
      <c r="H33" s="3"/>
      <c r="I33" s="3"/>
      <c r="J33" s="4"/>
      <c r="K33" s="28"/>
      <c r="L33" s="25"/>
      <c r="M33" s="6"/>
      <c r="N33" s="6"/>
      <c r="O33" s="6"/>
      <c r="P33" s="6"/>
      <c r="Q33" s="6"/>
      <c r="R33" s="6"/>
      <c r="S33" s="6"/>
      <c r="T33" s="6"/>
      <c r="U33" s="6"/>
      <c r="V33" s="6"/>
      <c r="W33" s="5"/>
    </row>
    <row r="34" spans="1:23" ht="15">
      <c r="A34" s="2" t="s">
        <v>60</v>
      </c>
      <c r="B34" s="3"/>
      <c r="C34" s="3"/>
      <c r="D34" s="3"/>
      <c r="E34" s="3"/>
      <c r="F34" s="3"/>
      <c r="G34" s="3"/>
      <c r="H34" s="3"/>
      <c r="I34" s="3"/>
      <c r="J34" s="4"/>
      <c r="K34" s="28">
        <v>270</v>
      </c>
      <c r="L34" s="25">
        <f aca="true" t="shared" si="5" ref="L34:Q34">K34</f>
        <v>270</v>
      </c>
      <c r="M34" s="6">
        <f t="shared" si="5"/>
        <v>270</v>
      </c>
      <c r="N34" s="6">
        <f t="shared" si="5"/>
        <v>270</v>
      </c>
      <c r="O34" s="6">
        <f t="shared" si="5"/>
        <v>270</v>
      </c>
      <c r="P34" s="6">
        <f t="shared" si="5"/>
        <v>270</v>
      </c>
      <c r="Q34" s="6">
        <f t="shared" si="5"/>
        <v>270</v>
      </c>
      <c r="R34" s="6"/>
      <c r="S34" s="6"/>
      <c r="T34" s="6"/>
      <c r="U34" s="6"/>
      <c r="V34" s="6"/>
      <c r="W34" s="5"/>
    </row>
    <row r="35" spans="1:23" ht="15">
      <c r="A35" s="2" t="s">
        <v>61</v>
      </c>
      <c r="B35" s="3"/>
      <c r="C35" s="3"/>
      <c r="D35" s="3"/>
      <c r="E35" s="3"/>
      <c r="F35" s="3"/>
      <c r="G35" s="3"/>
      <c r="H35" s="3"/>
      <c r="I35" s="3"/>
      <c r="J35" s="4"/>
      <c r="K35" s="28"/>
      <c r="L35" s="25"/>
      <c r="M35" s="6"/>
      <c r="N35" s="6"/>
      <c r="O35" s="6"/>
      <c r="P35" s="6"/>
      <c r="Q35" s="6"/>
      <c r="R35" s="6"/>
      <c r="S35" s="6"/>
      <c r="T35" s="6"/>
      <c r="U35" s="6"/>
      <c r="V35" s="6"/>
      <c r="W35" s="5"/>
    </row>
    <row r="36" spans="1:23" ht="15">
      <c r="A36" s="2" t="s">
        <v>62</v>
      </c>
      <c r="B36" s="3"/>
      <c r="C36" s="3"/>
      <c r="D36" s="3"/>
      <c r="E36" s="3"/>
      <c r="F36" s="3"/>
      <c r="G36" s="3"/>
      <c r="H36" s="3"/>
      <c r="I36" s="3"/>
      <c r="J36" s="4"/>
      <c r="K36" s="28"/>
      <c r="L36" s="25"/>
      <c r="M36" s="6"/>
      <c r="N36" s="6"/>
      <c r="O36" s="6"/>
      <c r="P36" s="6"/>
      <c r="Q36" s="6"/>
      <c r="R36" s="6"/>
      <c r="S36" s="6"/>
      <c r="T36" s="6"/>
      <c r="U36" s="6"/>
      <c r="V36" s="6"/>
      <c r="W36" s="5"/>
    </row>
    <row r="37" spans="1:23" ht="15">
      <c r="A37" s="2" t="s">
        <v>64</v>
      </c>
      <c r="B37" s="3"/>
      <c r="C37" s="3"/>
      <c r="D37" s="3"/>
      <c r="E37" s="3"/>
      <c r="F37" s="3"/>
      <c r="G37" s="3"/>
      <c r="H37" s="3"/>
      <c r="I37" s="3"/>
      <c r="J37" s="4"/>
      <c r="K37" s="25"/>
      <c r="L37" s="25"/>
      <c r="M37" s="6"/>
      <c r="N37" s="6">
        <v>639</v>
      </c>
      <c r="O37" s="6"/>
      <c r="P37" s="6"/>
      <c r="Q37" s="6"/>
      <c r="R37" s="6"/>
      <c r="S37" s="6"/>
      <c r="T37" s="6"/>
      <c r="U37" s="6"/>
      <c r="V37" s="6"/>
      <c r="W37" s="26"/>
    </row>
    <row r="38" spans="1:23" ht="15">
      <c r="A38" s="9" t="s">
        <v>9</v>
      </c>
      <c r="B38" s="10"/>
      <c r="C38" s="10"/>
      <c r="D38" s="10"/>
      <c r="E38" s="10"/>
      <c r="F38" s="10"/>
      <c r="G38" s="10"/>
      <c r="H38" s="10"/>
      <c r="I38" s="10"/>
      <c r="J38" s="11"/>
      <c r="K38" s="16">
        <f>K18+K19+K20+K21+K22+K24</f>
        <v>8839.687999999998</v>
      </c>
      <c r="L38" s="16">
        <f>L18+L19+L20+L21+L22+L24</f>
        <v>8628.271999999999</v>
      </c>
      <c r="M38" s="16">
        <f>M18+M19+M20+M21+M22+M24</f>
        <v>13948.576</v>
      </c>
      <c r="N38" s="16">
        <f>N18+N19+N20+N21+N22+N24</f>
        <v>8873.687999999998</v>
      </c>
      <c r="O38" s="16">
        <f>O18+O19+O20+O21+O22+O23+O24</f>
        <v>9369.136</v>
      </c>
      <c r="P38" s="16">
        <f>O38</f>
        <v>9369.136</v>
      </c>
      <c r="Q38" s="16">
        <f>Q18+Q19+Q20+Q21+Q22+Q23+Q24</f>
        <v>10296.136</v>
      </c>
      <c r="R38" s="16"/>
      <c r="S38" s="16"/>
      <c r="T38" s="16"/>
      <c r="U38" s="16"/>
      <c r="V38" s="16"/>
      <c r="W38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2014-02-07T08:19:30Z</cp:lastPrinted>
  <dcterms:created xsi:type="dcterms:W3CDTF">2012-04-11T04:13:08Z</dcterms:created>
  <dcterms:modified xsi:type="dcterms:W3CDTF">2018-09-12T08:19:29Z</dcterms:modified>
  <cp:category/>
  <cp:version/>
  <cp:contentType/>
  <cp:contentStatus/>
</cp:coreProperties>
</file>