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<sst xmlns="http://schemas.openxmlformats.org/spreadsheetml/2006/main" count="111" uniqueCount="67">
  <si>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</si>
  <si>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</si>
  <si>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</si>
  <si>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</si>
  <si>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</si>
  <si>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</si>
  <si>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</si>
  <si>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</si>
  <si>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</si>
  <si>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</si>
  <si>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</si>
  <si>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</si>
  <si>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</si>
  <si>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</si>
  <si>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</si>
  <si>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</si>
  <si>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</si>
  <si>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</si>
  <si>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</si>
  <si>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</si>
  <si>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</si>
  <si>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</si>
  <si>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1 ул. Лавренева за 1 квартал  </t>
  </si>
  <si>
    <t xml:space="preserve">5.начислено за 1 квартал  </t>
  </si>
  <si>
    <t xml:space="preserve">коммунальным услугам жилого дома № 1 ул. Лавренева за 2 квартал </t>
  </si>
  <si>
    <t xml:space="preserve">5.начислено за 2 квартал  </t>
  </si>
  <si>
    <t xml:space="preserve">коммунальным услугам жилого дома № 1 ул. Лавренева за 3 квартал  </t>
  </si>
  <si>
    <t xml:space="preserve">5.начислено за 3 квартал  </t>
  </si>
  <si>
    <t xml:space="preserve">коммунальным услугам жилого дома № 1 ул. Лавренева за 4 квартал  </t>
  </si>
  <si>
    <t xml:space="preserve">5.начислено за 4 квартал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</si>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</sst>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1">
          <cell r="C351">
            <v>499.2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3" t="s">
        <v>18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3">
        <v>21758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499.2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32</v>
      </c>
      <c r="B14" s="7"/>
      <c r="C14" s="7"/>
      <c r="D14" s="7"/>
      <c r="E14" s="7"/>
      <c r="F14" s="7"/>
      <c r="G14" s="7"/>
      <c r="H14" s="7"/>
      <c r="I14" s="3"/>
      <c r="J14" s="4"/>
      <c r="K14" s="16" t="e">
        <f>Лист2!#REF!</f>
        <v>#REF!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4"/>
      <c r="K22" s="13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'[1]Лист1'!$C$351</f>
        <v>499.2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12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6" t="e">
        <f>K8</f>
        <v>#REF!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K10</f>
        <v>#REF!</v>
      </c>
    </row>
    <row r="28" spans="1:11" ht="15.75">
      <c r="A28" s="8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K11</f>
        <v>#REF!</v>
      </c>
    </row>
    <row r="29" spans="1:11" ht="15.75">
      <c r="A29" s="8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K12</f>
        <v>#REF!</v>
      </c>
    </row>
    <row r="30" spans="1:11" ht="15.75">
      <c r="A30" s="8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6" t="e">
        <f>K13</f>
        <v>#REF!</v>
      </c>
    </row>
    <row r="31" spans="1:11" ht="15.75">
      <c r="A31" s="8" t="s">
        <v>32</v>
      </c>
      <c r="B31" s="7"/>
      <c r="C31" s="7"/>
      <c r="D31" s="7"/>
      <c r="E31" s="7"/>
      <c r="F31" s="7"/>
      <c r="G31" s="7"/>
      <c r="H31" s="7"/>
      <c r="I31" s="3"/>
      <c r="J31" s="4"/>
      <c r="K31" s="16" t="e">
        <f>Лист2!#REF!*2</f>
        <v>#REF!</v>
      </c>
    </row>
    <row r="32" spans="1:11" ht="15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1"/>
      <c r="K32" s="16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3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499.2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v>12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6" t="e">
        <f>K25</f>
        <v>#REF!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6" t="e">
        <f>K30</f>
        <v>#REF!</v>
      </c>
    </row>
    <row r="47" spans="1:11" ht="15.75">
      <c r="A47" s="8" t="s">
        <v>32</v>
      </c>
      <c r="B47" s="7"/>
      <c r="C47" s="7"/>
      <c r="D47" s="7"/>
      <c r="E47" s="7"/>
      <c r="F47" s="7"/>
      <c r="G47" s="7"/>
      <c r="H47" s="7"/>
      <c r="I47" s="3"/>
      <c r="J47" s="4"/>
      <c r="K47" s="16" t="e">
        <f>Лист2!#REF!+Лист2!#REF!+Лист2!#REF!+Лист2!#REF!</f>
        <v>#REF!</v>
      </c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16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3"/>
      <c r="L53" s="17"/>
    </row>
    <row r="54" spans="1:11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6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499.2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12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Лист2!#REF!*2+Лист2!#REF!</f>
        <v>#REF!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2" ht="15.75">
      <c r="A62" s="8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6" t="e">
        <f>K46</f>
        <v>#REF!</v>
      </c>
      <c r="L62" t="s">
        <v>18</v>
      </c>
    </row>
    <row r="63" spans="1:11" ht="15.75">
      <c r="A63" s="8" t="s">
        <v>32</v>
      </c>
      <c r="B63" s="7"/>
      <c r="C63" s="7"/>
      <c r="D63" s="7"/>
      <c r="E63" s="7"/>
      <c r="F63" s="7"/>
      <c r="G63" s="7"/>
      <c r="H63" s="7"/>
      <c r="I63" s="3"/>
      <c r="J63" s="4"/>
      <c r="K63" s="16" t="e">
        <f>Лист2!#REF!</f>
        <v>#REF!</v>
      </c>
    </row>
    <row r="64" spans="1:11" ht="15">
      <c r="A64" s="9" t="s">
        <v>9</v>
      </c>
      <c r="B64" s="10"/>
      <c r="C64" s="10"/>
      <c r="D64" s="10"/>
      <c r="E64" s="10"/>
      <c r="F64" s="10"/>
      <c r="G64" s="10"/>
      <c r="H64" s="10"/>
      <c r="I64" s="10"/>
      <c r="J64" s="11"/>
      <c r="K64" s="16" t="e">
        <f>K59+K60+K61+K62+K63</f>
        <v>#REF!</v>
      </c>
    </row>
    <row r="66" spans="1:12" ht="15">
      <c r="A66" s="2" t="s">
        <v>41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21758</v>
      </c>
      <c r="L66" s="17"/>
    </row>
    <row r="67" spans="1:11" ht="15">
      <c r="A67" s="19" t="s">
        <v>42</v>
      </c>
      <c r="B67" s="12"/>
      <c r="C67" s="12"/>
      <c r="D67" s="12"/>
      <c r="E67" s="12"/>
      <c r="F67" s="12"/>
      <c r="G67" s="12"/>
      <c r="H67" s="12"/>
      <c r="I67" s="12"/>
      <c r="J67" s="4"/>
      <c r="K67" s="16" t="e">
        <f>K57+K41+K25+K8</f>
        <v>#REF!</v>
      </c>
    </row>
    <row r="68" spans="1:11" ht="15">
      <c r="A68" s="20" t="s">
        <v>43</v>
      </c>
      <c r="B68" s="21"/>
      <c r="C68" s="21"/>
      <c r="D68" s="21"/>
      <c r="E68" s="21"/>
      <c r="F68" s="21"/>
      <c r="G68" s="21"/>
      <c r="H68" s="21"/>
      <c r="I68" s="21"/>
      <c r="J68" s="11"/>
      <c r="K68" s="16" t="e">
        <f>K64+K48+K32+K15</f>
        <v>#REF!</v>
      </c>
    </row>
    <row r="69" spans="1:11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6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G1">
      <selection activeCell="T30" sqref="T30"/>
    </sheetView>
  </sheetViews>
  <sheetFormatPr defaultColWidth="9.00390625" defaultRowHeight="12.75"/>
  <cols>
    <col min="10" max="10" width="18.125" style="0" customWidth="1"/>
    <col min="22" max="22" width="8.875" style="0" customWidth="1"/>
    <col min="34" max="34" width="19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/>
    </row>
    <row r="5" spans="5:35" ht="12.75">
      <c r="E5" s="18" t="s">
        <v>53</v>
      </c>
      <c r="AI5" s="22" t="s">
        <v>18</v>
      </c>
    </row>
    <row r="8" spans="11:23" ht="12.75">
      <c r="K8" t="s">
        <v>48</v>
      </c>
      <c r="L8" t="s">
        <v>49</v>
      </c>
      <c r="M8" t="s">
        <v>50</v>
      </c>
      <c r="N8" t="s">
        <v>21</v>
      </c>
      <c r="O8" t="s">
        <v>20</v>
      </c>
      <c r="P8" t="s">
        <v>19</v>
      </c>
      <c r="Q8" t="s">
        <v>11</v>
      </c>
      <c r="R8" t="s">
        <v>12</v>
      </c>
      <c r="S8" t="s">
        <v>13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3" t="s">
        <v>18</v>
      </c>
      <c r="L9" s="5"/>
      <c r="M9" s="13"/>
      <c r="N9" s="13"/>
      <c r="O9" s="13"/>
      <c r="P9" s="13"/>
      <c r="Q9" s="13"/>
      <c r="R9" s="13"/>
      <c r="S9" s="13"/>
      <c r="T9" s="16"/>
      <c r="U9" s="16"/>
      <c r="V9" s="16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6">
        <v>5065</v>
      </c>
      <c r="L10" s="16">
        <f aca="true" t="shared" si="0" ref="L10:Q10">K10+K14-K36</f>
        <v>6143.592</v>
      </c>
      <c r="M10" s="16">
        <f t="shared" si="0"/>
        <v>7222.184</v>
      </c>
      <c r="N10" s="16">
        <f t="shared" si="0"/>
        <v>8300.776000000002</v>
      </c>
      <c r="O10" s="16">
        <f t="shared" si="0"/>
        <v>7721.368000000001</v>
      </c>
      <c r="P10" s="16">
        <f t="shared" si="0"/>
        <v>8303.492000000002</v>
      </c>
      <c r="Q10" s="16">
        <f t="shared" si="0"/>
        <v>8885.616000000002</v>
      </c>
      <c r="R10" s="16">
        <f>Q10+Q14-Q36</f>
        <v>8472.740000000002</v>
      </c>
      <c r="S10" s="15"/>
      <c r="T10" s="15"/>
      <c r="U10" s="15"/>
      <c r="V10" s="15"/>
      <c r="W10" s="1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3">
        <v>506.6</v>
      </c>
      <c r="L11" s="13">
        <f aca="true" t="shared" si="1" ref="L11:M14">K11</f>
        <v>506.6</v>
      </c>
      <c r="M11" s="13">
        <f t="shared" si="1"/>
        <v>506.6</v>
      </c>
      <c r="N11" s="13">
        <f aca="true" t="shared" si="2" ref="N11:O14">M11</f>
        <v>506.6</v>
      </c>
      <c r="O11" s="13">
        <f t="shared" si="2"/>
        <v>506.6</v>
      </c>
      <c r="P11" s="13">
        <f aca="true" t="shared" si="3" ref="P11:Q14">O11</f>
        <v>506.6</v>
      </c>
      <c r="Q11" s="13">
        <f t="shared" si="3"/>
        <v>506.6</v>
      </c>
      <c r="R11" s="13">
        <f>Q11</f>
        <v>506.6</v>
      </c>
      <c r="S11" s="15"/>
      <c r="T11" s="15"/>
      <c r="U11" s="15"/>
      <c r="V11" s="15"/>
      <c r="W11" s="1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5">
        <v>12</v>
      </c>
      <c r="L12" s="15">
        <f t="shared" si="1"/>
        <v>12</v>
      </c>
      <c r="M12" s="15">
        <f t="shared" si="1"/>
        <v>12</v>
      </c>
      <c r="N12" s="15">
        <f t="shared" si="2"/>
        <v>12</v>
      </c>
      <c r="O12" s="15">
        <f t="shared" si="2"/>
        <v>12</v>
      </c>
      <c r="P12" s="15">
        <f t="shared" si="3"/>
        <v>12</v>
      </c>
      <c r="Q12" s="15">
        <f t="shared" si="3"/>
        <v>12</v>
      </c>
      <c r="R12" s="15">
        <f>Q12</f>
        <v>12</v>
      </c>
      <c r="S12" s="15"/>
      <c r="T12" s="15"/>
      <c r="U12" s="15"/>
      <c r="V12" s="15"/>
      <c r="W12" s="1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4">
        <v>9.01</v>
      </c>
      <c r="L13" s="14">
        <f t="shared" si="1"/>
        <v>9.01</v>
      </c>
      <c r="M13" s="14">
        <f t="shared" si="1"/>
        <v>9.01</v>
      </c>
      <c r="N13" s="14">
        <f t="shared" si="2"/>
        <v>9.01</v>
      </c>
      <c r="O13" s="14">
        <f t="shared" si="2"/>
        <v>9.01</v>
      </c>
      <c r="P13" s="14">
        <f t="shared" si="3"/>
        <v>9.01</v>
      </c>
      <c r="Q13" s="14">
        <f t="shared" si="3"/>
        <v>9.01</v>
      </c>
      <c r="R13" s="14">
        <f>Q13</f>
        <v>9.01</v>
      </c>
      <c r="S13" s="15"/>
      <c r="T13" s="15"/>
      <c r="U13" s="15"/>
      <c r="V13" s="15"/>
      <c r="W13" s="1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6">
        <v>4564</v>
      </c>
      <c r="L14" s="16">
        <f t="shared" si="1"/>
        <v>4564</v>
      </c>
      <c r="M14" s="16">
        <f t="shared" si="1"/>
        <v>4564</v>
      </c>
      <c r="N14" s="16">
        <f t="shared" si="2"/>
        <v>4564</v>
      </c>
      <c r="O14" s="16">
        <f t="shared" si="2"/>
        <v>4564</v>
      </c>
      <c r="P14" s="16">
        <f t="shared" si="3"/>
        <v>4564</v>
      </c>
      <c r="Q14" s="16">
        <f t="shared" si="3"/>
        <v>4564</v>
      </c>
      <c r="R14" s="16">
        <f>Q14</f>
        <v>4564</v>
      </c>
      <c r="S14" s="16"/>
      <c r="T14" s="16"/>
      <c r="U14" s="16"/>
      <c r="V14" s="15"/>
      <c r="W14" s="15"/>
    </row>
    <row r="15" spans="1:23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 t="s">
        <v>18</v>
      </c>
    </row>
    <row r="16" spans="1:23" ht="15.75">
      <c r="A16" s="8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6">
        <f>K11*4.13</f>
        <v>2092.2580000000003</v>
      </c>
      <c r="L16" s="16">
        <f aca="true" t="shared" si="4" ref="L16:M19">K16</f>
        <v>2092.2580000000003</v>
      </c>
      <c r="M16" s="16">
        <f t="shared" si="4"/>
        <v>2092.2580000000003</v>
      </c>
      <c r="N16" s="16">
        <f>M16</f>
        <v>2092.2580000000003</v>
      </c>
      <c r="O16" s="16">
        <f>N16</f>
        <v>2092.2580000000003</v>
      </c>
      <c r="P16" s="16">
        <f>O16</f>
        <v>2092.2580000000003</v>
      </c>
      <c r="Q16" s="16">
        <f>P16</f>
        <v>2092.2580000000003</v>
      </c>
      <c r="R16" s="16">
        <f>Q16</f>
        <v>2092.2580000000003</v>
      </c>
      <c r="S16" s="16"/>
      <c r="T16" s="16"/>
      <c r="U16" s="16"/>
      <c r="V16" s="16"/>
      <c r="W16" s="15"/>
    </row>
    <row r="17" spans="1:23" ht="15.75">
      <c r="A17" s="8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6">
        <f>K11*0.21</f>
        <v>106.386</v>
      </c>
      <c r="L17" s="16">
        <f t="shared" si="4"/>
        <v>106.386</v>
      </c>
      <c r="M17" s="16">
        <f t="shared" si="4"/>
        <v>106.386</v>
      </c>
      <c r="N17" s="16">
        <f>M17</f>
        <v>106.386</v>
      </c>
      <c r="O17" s="16">
        <f>O11*0.7</f>
        <v>354.62</v>
      </c>
      <c r="P17" s="16">
        <f aca="true" t="shared" si="5" ref="P17:Q21">O17</f>
        <v>354.62</v>
      </c>
      <c r="Q17" s="16">
        <f t="shared" si="5"/>
        <v>354.62</v>
      </c>
      <c r="R17" s="16">
        <f>Q17</f>
        <v>354.62</v>
      </c>
      <c r="S17" s="16"/>
      <c r="T17" s="16"/>
      <c r="U17" s="16"/>
      <c r="V17" s="16"/>
      <c r="W17" s="15"/>
    </row>
    <row r="18" spans="1:23" ht="15.75">
      <c r="A18" s="8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6">
        <f>K11*1.54</f>
        <v>780.1640000000001</v>
      </c>
      <c r="L18" s="16">
        <f t="shared" si="4"/>
        <v>780.1640000000001</v>
      </c>
      <c r="M18" s="16">
        <f t="shared" si="4"/>
        <v>780.1640000000001</v>
      </c>
      <c r="N18" s="16">
        <f>M18</f>
        <v>780.1640000000001</v>
      </c>
      <c r="O18" s="16">
        <f>N18</f>
        <v>780.1640000000001</v>
      </c>
      <c r="P18" s="16">
        <f t="shared" si="5"/>
        <v>780.1640000000001</v>
      </c>
      <c r="Q18" s="16">
        <f t="shared" si="5"/>
        <v>780.1640000000001</v>
      </c>
      <c r="R18" s="16">
        <f>Q18</f>
        <v>780.1640000000001</v>
      </c>
      <c r="S18" s="16"/>
      <c r="T18" s="16"/>
      <c r="U18" s="16"/>
      <c r="V18" s="16"/>
      <c r="W18" s="15"/>
    </row>
    <row r="19" spans="1:23" ht="15.75">
      <c r="A19" s="8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6">
        <f>K11</f>
        <v>506.6</v>
      </c>
      <c r="L19" s="16">
        <f t="shared" si="4"/>
        <v>506.6</v>
      </c>
      <c r="M19" s="16">
        <f t="shared" si="4"/>
        <v>506.6</v>
      </c>
      <c r="N19" s="16">
        <f>M19</f>
        <v>506.6</v>
      </c>
      <c r="O19" s="16">
        <f>N19</f>
        <v>506.6</v>
      </c>
      <c r="P19" s="16">
        <f t="shared" si="5"/>
        <v>506.6</v>
      </c>
      <c r="Q19" s="16">
        <f t="shared" si="5"/>
        <v>506.6</v>
      </c>
      <c r="R19" s="16">
        <f>Q19</f>
        <v>506.6</v>
      </c>
      <c r="S19" s="16"/>
      <c r="T19" s="16"/>
      <c r="U19" s="16"/>
      <c r="V19" s="16"/>
      <c r="W19" s="15"/>
    </row>
    <row r="20" spans="1:23" ht="15.75">
      <c r="A20" s="8" t="s">
        <v>46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/>
      <c r="M20" s="16"/>
      <c r="N20" s="16"/>
      <c r="O20" s="16">
        <f>O11*0.34</f>
        <v>172.24400000000003</v>
      </c>
      <c r="P20" s="16">
        <f t="shared" si="5"/>
        <v>172.24400000000003</v>
      </c>
      <c r="Q20" s="16">
        <f t="shared" si="5"/>
        <v>172.24400000000003</v>
      </c>
      <c r="R20" s="16">
        <f>Q20</f>
        <v>172.24400000000003</v>
      </c>
      <c r="S20" s="16"/>
      <c r="T20" s="16"/>
      <c r="U20" s="16"/>
      <c r="V20" s="16"/>
      <c r="W20" s="15"/>
    </row>
    <row r="21" spans="1:23" ht="15.75">
      <c r="A21" s="8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  <c r="M21" s="16"/>
      <c r="N21" s="16"/>
      <c r="O21" s="16">
        <f>O11*0.15</f>
        <v>75.99</v>
      </c>
      <c r="P21" s="16">
        <f t="shared" si="5"/>
        <v>75.99</v>
      </c>
      <c r="Q21" s="16">
        <f t="shared" si="5"/>
        <v>75.99</v>
      </c>
      <c r="R21" s="16">
        <f>Q21</f>
        <v>75.99</v>
      </c>
      <c r="S21" s="16"/>
      <c r="T21" s="16"/>
      <c r="U21" s="16"/>
      <c r="V21" s="16"/>
      <c r="W21" s="15"/>
    </row>
    <row r="22" spans="1:23" ht="15.75">
      <c r="A22" s="8" t="s">
        <v>66</v>
      </c>
      <c r="B22" s="7"/>
      <c r="C22" s="7"/>
      <c r="D22" s="7"/>
      <c r="E22" s="7"/>
      <c r="F22" s="7"/>
      <c r="G22" s="7"/>
      <c r="H22" s="7"/>
      <c r="I22" s="3"/>
      <c r="J22" s="4"/>
      <c r="K22" s="23"/>
      <c r="L22" s="6"/>
      <c r="M22" s="6"/>
      <c r="N22" s="16">
        <f>N26</f>
        <v>1658</v>
      </c>
      <c r="O22" s="16"/>
      <c r="P22" s="16"/>
      <c r="Q22" s="16">
        <f>Q33</f>
        <v>995</v>
      </c>
      <c r="R22" s="16"/>
      <c r="S22" s="16"/>
      <c r="T22" s="16"/>
      <c r="U22" s="16"/>
      <c r="V22" s="16"/>
      <c r="W22" s="1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6"/>
      <c r="M26" s="6"/>
      <c r="N26" s="6">
        <f>639+1019</f>
        <v>1658</v>
      </c>
      <c r="O26" s="6"/>
      <c r="P26" s="6"/>
      <c r="Q26" s="6"/>
      <c r="R26" s="6"/>
      <c r="S26" s="6"/>
      <c r="T26" s="6"/>
      <c r="U26" s="6"/>
      <c r="V26" s="6"/>
      <c r="W26" s="25"/>
    </row>
    <row r="27" spans="1:23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26"/>
      <c r="L27" s="6"/>
      <c r="M27" s="6"/>
      <c r="N27" s="6" t="s">
        <v>18</v>
      </c>
      <c r="O27" s="6"/>
      <c r="P27" s="6"/>
      <c r="Q27" s="6"/>
      <c r="R27" s="6"/>
      <c r="S27" s="6"/>
      <c r="T27" s="6"/>
      <c r="U27" s="6"/>
      <c r="V27" s="6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4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"/>
    </row>
    <row r="30" spans="1:23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2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6"/>
      <c r="M33" s="6"/>
      <c r="N33" s="6"/>
      <c r="O33" s="6"/>
      <c r="P33" s="6"/>
      <c r="Q33" s="6">
        <v>995</v>
      </c>
      <c r="R33" s="6"/>
      <c r="S33" s="6"/>
      <c r="T33" s="6"/>
      <c r="U33" s="6"/>
      <c r="V33" s="6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4"/>
    </row>
    <row r="36" spans="1:23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6">
        <f>K16+K17+K18+K19</f>
        <v>3485.4080000000004</v>
      </c>
      <c r="L36" s="16">
        <f>K36</f>
        <v>3485.4080000000004</v>
      </c>
      <c r="M36" s="16">
        <f>L36</f>
        <v>3485.4080000000004</v>
      </c>
      <c r="N36" s="16">
        <f>N16+N17+N18+N19+N22</f>
        <v>5143.408</v>
      </c>
      <c r="O36" s="16">
        <f>O16+O17+O18+O19+O20+O21</f>
        <v>3981.876</v>
      </c>
      <c r="P36" s="16">
        <f>O36</f>
        <v>3981.876</v>
      </c>
      <c r="Q36" s="16">
        <f>Q16+Q17+Q18+Q19+Q20+Q21+Q22</f>
        <v>4976.876</v>
      </c>
      <c r="R36" s="16"/>
      <c r="S36" s="16"/>
      <c r="T36" s="16"/>
      <c r="U36" s="16"/>
      <c r="V36" s="16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2014-02-07T08:13:04Z</cp:lastPrinted>
  <dcterms:created xsi:type="dcterms:W3CDTF">2012-04-11T04:13:08Z</dcterms:created>
  <dcterms:modified xsi:type="dcterms:W3CDTF">2018-09-12T08:31:06Z</dcterms:modified>
  <cp:category/>
  <cp:version/>
  <cp:contentType/>
  <cp:contentStatus/>
</cp:coreProperties>
</file>