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<sst xmlns="http://schemas.openxmlformats.org/spreadsheetml/2006/main" count="111" uniqueCount="68">
  <si>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</si>
  <si>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</si>
  <si>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</si>
  <si>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</si>
  <si>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</si>
  <si>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</si>
  <si>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</si>
  <si>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</si>
  <si>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</si>
  <si>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</si>
  <si>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</si>
  <si>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</si>
  <si>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</si>
  <si>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</si>
  <si>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</si>
  <si>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</si>
  <si>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</si>
  <si>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</si>
  <si>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</si>
  <si>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</si>
  <si>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</si>
  <si>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11 ул. Элеваторная за 4 квартал  </t>
  </si>
  <si>
    <t xml:space="preserve">5.начислено за 3 квартал  </t>
  </si>
  <si>
    <t xml:space="preserve">коммунальным услугам жилого дома № 11 ул. Элеваторная за 3 квартал  </t>
  </si>
  <si>
    <t xml:space="preserve">5.начислено за 2 квартал </t>
  </si>
  <si>
    <t xml:space="preserve">коммунальным услугам жилого дома № 11 ул. Элеваторная за 2 квартал  </t>
  </si>
  <si>
    <t xml:space="preserve">5.начислено за 1 квартал  </t>
  </si>
  <si>
    <t xml:space="preserve">коммунальным услугам жилого дома № 11 ул. Элеваторная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</si>
  <si>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</si>
  <si>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</si>
  <si>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</si>
  <si>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</si>
  <si>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</si>
  <si>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</si>
  <si>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</si>
  <si>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</si>
  <si>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</si>
  <si>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</si>
  <si>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</si>
  <si>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</si>
  <si>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</si>
  <si>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</si>
  <si>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</si>
  <si>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</si>
  <si>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</si>
  <si>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</si>
  <si>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</si>
  <si>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</si>
  <si>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</si>
  <si>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</si>
  <si>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</si>
  <si>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</si>
  <si>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</si>
  <si>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</si>
  <si>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</si>
  <si>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</si>
  <si>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</si>
  <si>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</si>
  <si>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 xml:space="preserve">ж.Смена входных дверей в местах общего пользования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</si>
  <si>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</si>
  <si>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</si>
  <si>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</si>
  <si>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</si>
  <si>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11  ул. Элеваторная   </t>
  </si>
  <si>
    <t>з. Смена оконных блоков в местах общего пользования (ремонт)</t>
  </si>
  <si>
    <r>
      <t xml:space="preserve">6. </t>
    </r>
    <r>
      <rPr>
        <sz val="12"/>
        <rFont val="Arial Cyr"/>
        <family val="0"/>
      </rPr>
      <t>Аварийная служба</t>
    </r>
  </si>
  <si>
    <r>
      <t xml:space="preserve">7. </t>
    </r>
    <r>
      <rPr>
        <sz val="12"/>
        <rFont val="Arial Cyr"/>
        <family val="0"/>
      </rPr>
      <t>Диагностика газовых сетей</t>
    </r>
  </si>
  <si>
    <r>
      <t>8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</si>
</sst>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8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9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33</v>
      </c>
      <c r="B4" s="3"/>
      <c r="C4" s="3"/>
      <c r="D4" s="3"/>
      <c r="E4" s="3"/>
      <c r="F4" s="3"/>
      <c r="G4" s="3"/>
      <c r="H4" s="3"/>
      <c r="I4" s="3"/>
      <c r="J4" s="4"/>
      <c r="K4" s="12" t="s">
        <v>16</v>
      </c>
    </row>
    <row r="5" spans="1:11" ht="15">
      <c r="A5" s="2" t="s">
        <v>34</v>
      </c>
      <c r="B5" s="3"/>
      <c r="C5" s="3"/>
      <c r="D5" s="3"/>
      <c r="E5" s="3"/>
      <c r="F5" s="3"/>
      <c r="G5" s="3"/>
      <c r="H5" s="3"/>
      <c r="I5" s="3"/>
      <c r="J5" s="4"/>
      <c r="K5" s="12">
        <v>46191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4239.7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80</v>
      </c>
    </row>
    <row r="8" spans="1:11" ht="15">
      <c r="A8" s="2" t="s">
        <v>26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10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31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Лист2!#REF!+Лист2!#REF!+Лист2!#REF!+Лист2!#REF!+Лист2!#REF!</f>
        <v>#REF!</v>
      </c>
    </row>
    <row r="15" spans="1:11" ht="15">
      <c r="A15" s="8" t="s">
        <v>8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9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35</v>
      </c>
      <c r="B20" s="3"/>
      <c r="C20" s="3"/>
      <c r="D20" s="3"/>
      <c r="E20" s="3"/>
      <c r="F20" s="3"/>
      <c r="G20" s="3"/>
      <c r="H20" s="3"/>
      <c r="I20" s="3"/>
      <c r="J20" s="4"/>
      <c r="K20" s="15" t="e">
        <f>K5+K8-K15</f>
        <v>#REF!</v>
      </c>
      <c r="L20" s="16"/>
    </row>
    <row r="21" spans="1:11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4239.7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80</v>
      </c>
    </row>
    <row r="24" spans="1:11" ht="15">
      <c r="A24" s="2" t="s">
        <v>24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10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31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12" t="e">
        <f>K20+K24-K31</f>
        <v>#REF!</v>
      </c>
      <c r="L36" s="16"/>
    </row>
    <row r="37" spans="1:11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4239.7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80</v>
      </c>
    </row>
    <row r="40" spans="1:11" ht="15">
      <c r="A40" s="2" t="s">
        <v>22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10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29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31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8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9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39</v>
      </c>
      <c r="B52" s="3"/>
      <c r="C52" s="3"/>
      <c r="D52" s="3"/>
      <c r="E52" s="3"/>
      <c r="F52" s="3"/>
      <c r="G52" s="3"/>
      <c r="H52" s="3"/>
      <c r="I52" s="3"/>
      <c r="J52" s="4"/>
      <c r="K52" s="15" t="e">
        <f>K36+K40-K47</f>
        <v>#REF!</v>
      </c>
      <c r="L52" s="16"/>
    </row>
    <row r="53" spans="1:11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5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4239.7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80</v>
      </c>
    </row>
    <row r="56" spans="1:11" ht="15">
      <c r="A56" s="2" t="s">
        <v>20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Лист2!#REF!+Лист2!#REF!+Лист2!#REF!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47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10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29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31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Лист2!#REF!+Лист2!#REF!+Лист2!#REF!</f>
        <v>#REF!</v>
      </c>
    </row>
    <row r="63" spans="1:11" ht="15">
      <c r="A63" s="8" t="s">
        <v>8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41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46191</v>
      </c>
      <c r="L65" s="16"/>
    </row>
    <row r="66" spans="1:11" ht="15">
      <c r="A66" s="19" t="s">
        <v>42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43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2" ht="15">
      <c r="A68" s="2" t="s">
        <v>44</v>
      </c>
      <c r="B68" s="3"/>
      <c r="C68" s="3"/>
      <c r="D68" s="3"/>
      <c r="E68" s="3"/>
      <c r="F68" s="3"/>
      <c r="G68" s="3"/>
      <c r="H68" s="3"/>
      <c r="I68" s="3"/>
      <c r="J68" s="4"/>
      <c r="K68" s="15" t="e">
        <f>K65+K66-K67</f>
        <v>#REF!</v>
      </c>
      <c r="L68" s="17"/>
    </row>
    <row r="69" spans="1:11" ht="15">
      <c r="A69" s="2" t="s">
        <v>45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16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A1">
      <selection activeCell="R34" sqref="R34"/>
    </sheetView>
  </sheetViews>
  <sheetFormatPr defaultColWidth="9.00390625" defaultRowHeight="12.75"/>
  <cols>
    <col min="10" max="10" width="18.00390625" style="0" customWidth="1"/>
    <col min="22" max="22" width="11.375" style="0" customWidth="1"/>
    <col min="34" max="34" width="18.125" style="0" customWidth="1"/>
  </cols>
  <sheetData>
    <row r="1" spans="1:33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16</v>
      </c>
    </row>
    <row r="5" ht="12.75">
      <c r="E5" s="18" t="s">
        <v>52</v>
      </c>
    </row>
    <row r="8" spans="11:23" ht="12.75">
      <c r="K8" t="s">
        <v>48</v>
      </c>
      <c r="L8" t="s">
        <v>49</v>
      </c>
      <c r="M8" t="s">
        <v>50</v>
      </c>
      <c r="N8" t="s">
        <v>19</v>
      </c>
      <c r="O8" t="s">
        <v>18</v>
      </c>
      <c r="P8" t="s">
        <v>17</v>
      </c>
      <c r="Q8" t="s">
        <v>11</v>
      </c>
      <c r="R8" t="s">
        <v>12</v>
      </c>
      <c r="S8" t="s">
        <v>13</v>
      </c>
      <c r="T8" t="s">
        <v>51</v>
      </c>
      <c r="U8" t="s">
        <v>14</v>
      </c>
      <c r="V8" t="s">
        <v>15</v>
      </c>
      <c r="W8" t="s">
        <v>53</v>
      </c>
    </row>
    <row r="9" spans="1:23" ht="15">
      <c r="A9" s="2" t="s">
        <v>54</v>
      </c>
      <c r="B9" s="3"/>
      <c r="C9" s="3"/>
      <c r="D9" s="3"/>
      <c r="E9" s="3"/>
      <c r="F9" s="3"/>
      <c r="G9" s="3"/>
      <c r="H9" s="3"/>
      <c r="I9" s="3"/>
      <c r="J9" s="4"/>
      <c r="K9" s="15">
        <v>-13302</v>
      </c>
      <c r="L9" s="15">
        <f aca="true" t="shared" si="0" ref="L9:Q9">K9+K14-K37</f>
        <v>-14789.875</v>
      </c>
      <c r="M9" s="15">
        <f t="shared" si="0"/>
        <v>-17742.690000000002</v>
      </c>
      <c r="N9" s="15">
        <f t="shared" si="0"/>
        <v>-8457.565000000002</v>
      </c>
      <c r="O9" s="15">
        <f t="shared" si="0"/>
        <v>-1072.4400000000023</v>
      </c>
      <c r="P9" s="15">
        <f t="shared" si="0"/>
        <v>-16593.895000000004</v>
      </c>
      <c r="Q9" s="15">
        <f t="shared" si="0"/>
        <v>-14941.350000000006</v>
      </c>
      <c r="R9" s="15">
        <f>Q9+Q14-Q37</f>
        <v>-7021.805000000008</v>
      </c>
      <c r="S9" s="12"/>
      <c r="T9" s="15"/>
      <c r="U9" s="15"/>
      <c r="V9" s="15"/>
      <c r="W9" s="5"/>
    </row>
    <row r="10" spans="1:23" ht="15">
      <c r="A10" s="2" t="s">
        <v>55</v>
      </c>
      <c r="B10" s="3"/>
      <c r="C10" s="3"/>
      <c r="D10" s="3"/>
      <c r="E10" s="3"/>
      <c r="F10" s="3"/>
      <c r="G10" s="3"/>
      <c r="H10" s="3"/>
      <c r="I10" s="3"/>
      <c r="J10" s="4"/>
      <c r="K10" s="15" t="s">
        <v>16</v>
      </c>
      <c r="L10" s="12"/>
      <c r="M10" s="12"/>
      <c r="N10" s="14"/>
      <c r="O10" s="14"/>
      <c r="P10" s="14"/>
      <c r="Q10" s="12"/>
      <c r="R10" s="12"/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4241.5</v>
      </c>
      <c r="L11" s="12">
        <f aca="true" t="shared" si="1" ref="L11:M14">K11</f>
        <v>4241.5</v>
      </c>
      <c r="M11" s="12">
        <f t="shared" si="1"/>
        <v>4241.5</v>
      </c>
      <c r="N11" s="12">
        <f aca="true" t="shared" si="2" ref="N11:P12">M11</f>
        <v>4241.5</v>
      </c>
      <c r="O11" s="12">
        <f t="shared" si="2"/>
        <v>4241.5</v>
      </c>
      <c r="P11" s="12">
        <f t="shared" si="2"/>
        <v>4241.5</v>
      </c>
      <c r="Q11" s="12">
        <f>P11</f>
        <v>4241.5</v>
      </c>
      <c r="R11" s="12">
        <f>Q11</f>
        <v>4241.5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80</v>
      </c>
      <c r="L12" s="14">
        <f t="shared" si="1"/>
        <v>80</v>
      </c>
      <c r="M12" s="14">
        <f t="shared" si="1"/>
        <v>80</v>
      </c>
      <c r="N12" s="14">
        <f t="shared" si="2"/>
        <v>80</v>
      </c>
      <c r="O12" s="14">
        <f t="shared" si="2"/>
        <v>80</v>
      </c>
      <c r="P12" s="14">
        <f t="shared" si="2"/>
        <v>80</v>
      </c>
      <c r="Q12" s="14">
        <f>P12</f>
        <v>80</v>
      </c>
      <c r="R12" s="14">
        <f>Q12</f>
        <v>80</v>
      </c>
      <c r="S12" s="14"/>
      <c r="T12" s="14"/>
      <c r="U12" s="14"/>
      <c r="V12" s="5"/>
      <c r="W12" s="5"/>
    </row>
    <row r="13" spans="1:23" ht="15">
      <c r="A13" s="2" t="s">
        <v>28</v>
      </c>
      <c r="B13" s="3"/>
      <c r="C13" s="3"/>
      <c r="D13" s="3"/>
      <c r="E13" s="3"/>
      <c r="F13" s="3"/>
      <c r="G13" s="3"/>
      <c r="H13" s="3"/>
      <c r="I13" s="3"/>
      <c r="J13" s="4"/>
      <c r="K13" s="13">
        <v>9.84</v>
      </c>
      <c r="L13" s="13">
        <f t="shared" si="1"/>
        <v>9.84</v>
      </c>
      <c r="M13" s="13">
        <f t="shared" si="1"/>
        <v>9.84</v>
      </c>
      <c r="N13" s="13">
        <f>M13</f>
        <v>9.84</v>
      </c>
      <c r="O13" s="14">
        <v>11.23</v>
      </c>
      <c r="P13" s="14">
        <f>O13</f>
        <v>11.23</v>
      </c>
      <c r="Q13" s="14">
        <f>P13</f>
        <v>11.23</v>
      </c>
      <c r="R13" s="14">
        <f>Q13</f>
        <v>11.23</v>
      </c>
      <c r="S13" s="14"/>
      <c r="T13" s="14"/>
      <c r="U13" s="14"/>
      <c r="V13" s="5"/>
      <c r="W13" s="5"/>
    </row>
    <row r="14" spans="1:23" ht="15">
      <c r="A14" s="2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5">
        <v>41736</v>
      </c>
      <c r="L14" s="15">
        <f t="shared" si="1"/>
        <v>41736</v>
      </c>
      <c r="M14" s="15">
        <f t="shared" si="1"/>
        <v>41736</v>
      </c>
      <c r="N14" s="15">
        <f>M14</f>
        <v>41736</v>
      </c>
      <c r="O14" s="15">
        <f>O11*O13</f>
        <v>47632.045</v>
      </c>
      <c r="P14" s="15">
        <f>O14</f>
        <v>47632.045</v>
      </c>
      <c r="Q14" s="15">
        <f>P14</f>
        <v>47632.045</v>
      </c>
      <c r="R14" s="15">
        <f>Q14</f>
        <v>47632.045</v>
      </c>
      <c r="S14" s="15"/>
      <c r="T14" s="15"/>
      <c r="U14" s="15"/>
      <c r="V14" s="5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5"/>
      <c r="U15" s="5"/>
      <c r="V15" s="5"/>
      <c r="W15" s="5" t="s">
        <v>16</v>
      </c>
    </row>
    <row r="16" spans="1:23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17517.395</v>
      </c>
      <c r="L16" s="15">
        <f aca="true" t="shared" si="3" ref="L16:M19">K16</f>
        <v>17517.395</v>
      </c>
      <c r="M16" s="15">
        <f t="shared" si="3"/>
        <v>17517.395</v>
      </c>
      <c r="N16" s="15">
        <f>M16</f>
        <v>17517.395</v>
      </c>
      <c r="O16" s="15">
        <f>N16</f>
        <v>17517.395</v>
      </c>
      <c r="P16" s="15">
        <f>O16</f>
        <v>17517.395</v>
      </c>
      <c r="Q16" s="15">
        <f>P16</f>
        <v>17517.395</v>
      </c>
      <c r="R16" s="15">
        <f>Q16</f>
        <v>17517.395</v>
      </c>
      <c r="S16" s="15"/>
      <c r="T16" s="23"/>
      <c r="U16" s="23"/>
      <c r="V16" s="23"/>
      <c r="W16" s="5"/>
    </row>
    <row r="17" spans="1:23" ht="15.75">
      <c r="A17" s="7" t="s">
        <v>10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890.7149999999999</v>
      </c>
      <c r="L17" s="15">
        <f t="shared" si="3"/>
        <v>890.7149999999999</v>
      </c>
      <c r="M17" s="15">
        <f t="shared" si="3"/>
        <v>890.7149999999999</v>
      </c>
      <c r="N17" s="15">
        <f>M17</f>
        <v>890.7149999999999</v>
      </c>
      <c r="O17" s="15">
        <f>O11*0.62</f>
        <v>2629.73</v>
      </c>
      <c r="P17" s="15">
        <f aca="true" t="shared" si="4" ref="P17:P22">O17</f>
        <v>2629.73</v>
      </c>
      <c r="Q17" s="15">
        <f aca="true" t="shared" si="5" ref="Q17:Q22">P17</f>
        <v>2629.73</v>
      </c>
      <c r="R17" s="15">
        <f>Q17</f>
        <v>2629.73</v>
      </c>
      <c r="S17" s="15"/>
      <c r="T17" s="23"/>
      <c r="U17" s="23"/>
      <c r="V17" s="23"/>
      <c r="W17" s="5"/>
    </row>
    <row r="18" spans="1:25" ht="15.75">
      <c r="A18" s="7" t="s">
        <v>29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K11*1.91</f>
        <v>8101.264999999999</v>
      </c>
      <c r="L18" s="15">
        <f t="shared" si="3"/>
        <v>8101.264999999999</v>
      </c>
      <c r="M18" s="15">
        <f t="shared" si="3"/>
        <v>8101.264999999999</v>
      </c>
      <c r="N18" s="15">
        <f>M18</f>
        <v>8101.264999999999</v>
      </c>
      <c r="O18" s="15">
        <f>N18</f>
        <v>8101.264999999999</v>
      </c>
      <c r="P18" s="15">
        <f t="shared" si="4"/>
        <v>8101.264999999999</v>
      </c>
      <c r="Q18" s="15">
        <f t="shared" si="5"/>
        <v>8101.264999999999</v>
      </c>
      <c r="R18" s="15">
        <f>Q18</f>
        <v>8101.264999999999</v>
      </c>
      <c r="S18" s="15"/>
      <c r="T18" s="23"/>
      <c r="U18" s="23"/>
      <c r="V18" s="23"/>
      <c r="W18" s="5"/>
      <c r="X18" s="27"/>
      <c r="Y18" s="27"/>
    </row>
    <row r="19" spans="1:25" ht="15.75">
      <c r="A19" s="7" t="s">
        <v>30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4241.5</v>
      </c>
      <c r="L19" s="15">
        <f t="shared" si="3"/>
        <v>4241.5</v>
      </c>
      <c r="M19" s="15">
        <f t="shared" si="3"/>
        <v>4241.5</v>
      </c>
      <c r="N19" s="15">
        <f>M19</f>
        <v>4241.5</v>
      </c>
      <c r="O19" s="15">
        <f>N19</f>
        <v>4241.5</v>
      </c>
      <c r="P19" s="15">
        <f t="shared" si="4"/>
        <v>4241.5</v>
      </c>
      <c r="Q19" s="15">
        <f t="shared" si="5"/>
        <v>4241.5</v>
      </c>
      <c r="R19" s="15">
        <f>Q19</f>
        <v>4241.5</v>
      </c>
      <c r="S19" s="15"/>
      <c r="T19" s="23"/>
      <c r="U19" s="23"/>
      <c r="V19" s="23"/>
      <c r="W19" s="5"/>
      <c r="X19" s="28"/>
      <c r="Y19" s="29"/>
    </row>
    <row r="20" spans="1:25" ht="15.75">
      <c r="A20" s="7" t="s">
        <v>32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>0.36*L11</f>
        <v>1526.94</v>
      </c>
      <c r="M20" s="15">
        <v>0</v>
      </c>
      <c r="N20" s="15">
        <f>M20</f>
        <v>0</v>
      </c>
      <c r="O20" s="15">
        <f>O11*0.36</f>
        <v>1526.94</v>
      </c>
      <c r="P20" s="15">
        <f t="shared" si="4"/>
        <v>1526.94</v>
      </c>
      <c r="Q20" s="15">
        <f t="shared" si="5"/>
        <v>1526.94</v>
      </c>
      <c r="R20" s="15">
        <f>Q20</f>
        <v>1526.94</v>
      </c>
      <c r="S20" s="15"/>
      <c r="T20" s="23"/>
      <c r="U20" s="23"/>
      <c r="V20" s="23"/>
      <c r="W20" s="5"/>
      <c r="X20" s="28"/>
      <c r="Y20" s="29"/>
    </row>
    <row r="21" spans="1:25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636.225</v>
      </c>
      <c r="P21" s="15">
        <f t="shared" si="4"/>
        <v>636.225</v>
      </c>
      <c r="Q21" s="15">
        <f t="shared" si="5"/>
        <v>636.225</v>
      </c>
      <c r="R21" s="15">
        <f>Q21</f>
        <v>636.225</v>
      </c>
      <c r="S21" s="15"/>
      <c r="T21" s="23"/>
      <c r="U21" s="23"/>
      <c r="V21" s="23"/>
      <c r="W21" s="5"/>
      <c r="X21" s="28"/>
      <c r="Y21" s="29"/>
    </row>
    <row r="22" spans="1:25" ht="15.75">
      <c r="A22" s="7" t="s">
        <v>66</v>
      </c>
      <c r="B22" s="3"/>
      <c r="C22" s="3"/>
      <c r="D22" s="3"/>
      <c r="E22" s="3"/>
      <c r="F22" s="3"/>
      <c r="G22" s="3"/>
      <c r="H22" s="3"/>
      <c r="I22" s="3"/>
      <c r="J22" s="4"/>
      <c r="K22" s="14"/>
      <c r="L22" s="15"/>
      <c r="M22" s="15"/>
      <c r="N22" s="15"/>
      <c r="O22" s="15">
        <f>O11*0.83</f>
        <v>3520.4449999999997</v>
      </c>
      <c r="P22" s="15">
        <f t="shared" si="4"/>
        <v>3520.4449999999997</v>
      </c>
      <c r="Q22" s="15">
        <f t="shared" si="5"/>
        <v>3520.4449999999997</v>
      </c>
      <c r="R22" s="15">
        <f>Q22</f>
        <v>3520.4449999999997</v>
      </c>
      <c r="S22" s="15"/>
      <c r="T22" s="23"/>
      <c r="U22" s="23"/>
      <c r="V22" s="23"/>
      <c r="W22" s="5"/>
      <c r="X22" s="28"/>
      <c r="Y22" s="29"/>
    </row>
    <row r="23" spans="1:25" ht="15.75">
      <c r="A23" s="7" t="s">
        <v>67</v>
      </c>
      <c r="B23" s="6"/>
      <c r="C23" s="6"/>
      <c r="D23" s="6"/>
      <c r="E23" s="6"/>
      <c r="F23" s="6"/>
      <c r="G23" s="6"/>
      <c r="H23" s="6"/>
      <c r="I23" s="3"/>
      <c r="J23" s="4"/>
      <c r="K23" s="15">
        <f>K26+K27+K28+K32+K33</f>
        <v>12473</v>
      </c>
      <c r="L23" s="15">
        <f>L24+L28+L33</f>
        <v>12411</v>
      </c>
      <c r="M23" s="15">
        <f>M27+L33</f>
        <v>1700</v>
      </c>
      <c r="N23" s="15">
        <f>N24+N31+N33</f>
        <v>3600</v>
      </c>
      <c r="O23" s="15">
        <f>O28+O33</f>
        <v>24980</v>
      </c>
      <c r="P23" s="15">
        <f>P24+P28+P33</f>
        <v>7806</v>
      </c>
      <c r="Q23" s="15">
        <f>Q24+Q33</f>
        <v>1539</v>
      </c>
      <c r="R23" s="15"/>
      <c r="S23" s="15"/>
      <c r="T23" s="23"/>
      <c r="U23" s="23"/>
      <c r="V23" s="15"/>
      <c r="W23" s="5"/>
      <c r="X23" s="28"/>
      <c r="Y23" s="30"/>
    </row>
    <row r="24" spans="1:25" ht="15.7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32"/>
      <c r="L24" s="24">
        <f>1692+639</f>
        <v>2331</v>
      </c>
      <c r="M24" s="23"/>
      <c r="N24" s="23">
        <v>639</v>
      </c>
      <c r="O24" s="23"/>
      <c r="P24" s="23">
        <f>3130+1086</f>
        <v>4216</v>
      </c>
      <c r="Q24" s="23">
        <v>739</v>
      </c>
      <c r="R24" s="23"/>
      <c r="S24" s="23"/>
      <c r="T24" s="23"/>
      <c r="U24" s="23"/>
      <c r="V24" s="23"/>
      <c r="W24" s="25"/>
      <c r="X24" s="28"/>
      <c r="Y24" s="30"/>
    </row>
    <row r="25" spans="1:25" ht="15.7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32"/>
      <c r="L25" s="24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  <c r="X25" s="28"/>
      <c r="Y25" s="29"/>
    </row>
    <row r="26" spans="1:25" ht="15.7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24">
        <f>499+3142</f>
        <v>3641</v>
      </c>
      <c r="L26" s="24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  <c r="X26" s="31"/>
      <c r="Y26" s="29"/>
    </row>
    <row r="27" spans="1:25" ht="15.75">
      <c r="A27" s="2" t="s">
        <v>57</v>
      </c>
      <c r="B27" s="3"/>
      <c r="C27" s="3"/>
      <c r="D27" s="3"/>
      <c r="E27" s="3"/>
      <c r="F27" s="3"/>
      <c r="G27" s="3"/>
      <c r="H27" s="3"/>
      <c r="I27" s="3"/>
      <c r="J27" s="4"/>
      <c r="K27" s="32">
        <v>362</v>
      </c>
      <c r="L27" s="24"/>
      <c r="M27" s="23">
        <v>900</v>
      </c>
      <c r="N27" s="23"/>
      <c r="O27" s="23"/>
      <c r="P27" s="23"/>
      <c r="Q27" s="23"/>
      <c r="R27" s="23"/>
      <c r="S27" s="23"/>
      <c r="T27" s="23"/>
      <c r="U27" s="23"/>
      <c r="V27" s="23"/>
      <c r="W27" s="25"/>
      <c r="X27" s="27"/>
      <c r="Y27" s="29"/>
    </row>
    <row r="28" spans="1:25" ht="15.7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32">
        <f>2190+4380</f>
        <v>6570</v>
      </c>
      <c r="L28" s="24">
        <f>6742+2538</f>
        <v>9280</v>
      </c>
      <c r="M28" s="23"/>
      <c r="N28" s="23"/>
      <c r="O28" s="23">
        <f>20925+3255</f>
        <v>24180</v>
      </c>
      <c r="P28" s="23">
        <v>2790</v>
      </c>
      <c r="Q28" s="23"/>
      <c r="R28" s="23"/>
      <c r="S28" s="23"/>
      <c r="T28" s="23"/>
      <c r="U28" s="23"/>
      <c r="V28" s="23"/>
      <c r="W28" s="25"/>
      <c r="X28" s="27"/>
      <c r="Y28" s="29"/>
    </row>
    <row r="29" spans="1:25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32"/>
      <c r="L29" s="24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13"/>
      <c r="X29" s="27"/>
      <c r="Y29" s="27"/>
    </row>
    <row r="30" spans="1:25" ht="15">
      <c r="A30" s="2" t="s">
        <v>58</v>
      </c>
      <c r="B30" s="3"/>
      <c r="C30" s="3"/>
      <c r="D30" s="3"/>
      <c r="E30" s="3"/>
      <c r="F30" s="3"/>
      <c r="G30" s="3"/>
      <c r="H30" s="3"/>
      <c r="I30" s="3"/>
      <c r="J30" s="4"/>
      <c r="K30" s="32"/>
      <c r="L30" s="24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  <c r="X30" s="27"/>
      <c r="Y30" s="27"/>
    </row>
    <row r="31" spans="1:23" ht="15">
      <c r="A31" s="8" t="s">
        <v>64</v>
      </c>
      <c r="B31" s="9"/>
      <c r="C31" s="9"/>
      <c r="D31" s="9"/>
      <c r="E31" s="9"/>
      <c r="F31" s="9"/>
      <c r="G31" s="9"/>
      <c r="H31" s="9"/>
      <c r="I31" s="9"/>
      <c r="J31" s="10"/>
      <c r="K31" s="32"/>
      <c r="L31" s="24"/>
      <c r="M31" s="23"/>
      <c r="N31" s="23">
        <v>2161</v>
      </c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59</v>
      </c>
      <c r="B32" s="3"/>
      <c r="C32" s="3"/>
      <c r="D32" s="3"/>
      <c r="E32" s="3"/>
      <c r="F32" s="3"/>
      <c r="G32" s="3"/>
      <c r="H32" s="3"/>
      <c r="I32" s="3"/>
      <c r="J32" s="4"/>
      <c r="K32" s="32">
        <v>1100</v>
      </c>
      <c r="L32" s="24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60</v>
      </c>
      <c r="B33" s="3"/>
      <c r="C33" s="3"/>
      <c r="D33" s="3"/>
      <c r="E33" s="3"/>
      <c r="F33" s="3"/>
      <c r="G33" s="3"/>
      <c r="H33" s="3"/>
      <c r="I33" s="3"/>
      <c r="J33" s="4"/>
      <c r="K33" s="32">
        <v>800</v>
      </c>
      <c r="L33" s="24">
        <f aca="true" t="shared" si="6" ref="L33:Q33">K33</f>
        <v>800</v>
      </c>
      <c r="M33" s="23">
        <f t="shared" si="6"/>
        <v>800</v>
      </c>
      <c r="N33" s="23">
        <f t="shared" si="6"/>
        <v>800</v>
      </c>
      <c r="O33" s="23">
        <f t="shared" si="6"/>
        <v>800</v>
      </c>
      <c r="P33" s="23">
        <f t="shared" si="6"/>
        <v>800</v>
      </c>
      <c r="Q33" s="23">
        <f t="shared" si="6"/>
        <v>800</v>
      </c>
      <c r="R33" s="23">
        <f>Q33</f>
        <v>800</v>
      </c>
      <c r="S33" s="23"/>
      <c r="T33" s="23"/>
      <c r="U33" s="23"/>
      <c r="V33" s="23"/>
      <c r="W33" s="5"/>
    </row>
    <row r="34" spans="1:23" ht="15">
      <c r="A34" s="2" t="s">
        <v>61</v>
      </c>
      <c r="B34" s="3"/>
      <c r="C34" s="3"/>
      <c r="D34" s="3"/>
      <c r="E34" s="3"/>
      <c r="F34" s="3"/>
      <c r="G34" s="3"/>
      <c r="H34" s="3"/>
      <c r="I34" s="3"/>
      <c r="J34" s="4"/>
      <c r="K34" s="32"/>
      <c r="L34" s="24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32"/>
      <c r="L35" s="24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5"/>
    </row>
    <row r="36" spans="1:23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24"/>
      <c r="L36" s="24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6"/>
    </row>
    <row r="37" spans="1:23" ht="15">
      <c r="A37" s="8" t="s">
        <v>8</v>
      </c>
      <c r="B37" s="9"/>
      <c r="C37" s="9"/>
      <c r="D37" s="9"/>
      <c r="E37" s="9"/>
      <c r="F37" s="9"/>
      <c r="G37" s="9"/>
      <c r="H37" s="9"/>
      <c r="I37" s="9"/>
      <c r="J37" s="10"/>
      <c r="K37" s="15">
        <f>K16+K17+K18+K19+K20+K23</f>
        <v>43223.875</v>
      </c>
      <c r="L37" s="15">
        <f>L16+L17+L18+L19+L20+L23</f>
        <v>44688.815</v>
      </c>
      <c r="M37" s="15">
        <f>M16+M17+M18+M19+M20+M23</f>
        <v>32450.875</v>
      </c>
      <c r="N37" s="15">
        <f>N16+N17+N18+N19+N20+N23</f>
        <v>34350.875</v>
      </c>
      <c r="O37" s="15">
        <f>O16+O17+O18+O19+O20+O21+O22+O23</f>
        <v>63153.5</v>
      </c>
      <c r="P37" s="15">
        <f>P16+P17+P18+P19+P20+P21+P22+P23</f>
        <v>45979.5</v>
      </c>
      <c r="Q37" s="15">
        <f>Q16+Q17+Q18+Q19+Q20+Q21+Q22+Q23</f>
        <v>39712.5</v>
      </c>
      <c r="R37" s="15"/>
      <c r="S37" s="15"/>
      <c r="T37" s="15"/>
      <c r="U37" s="15"/>
      <c r="V37" s="15"/>
      <c r="W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2013-01-28T00:49:04Z</cp:lastPrinted>
  <dcterms:created xsi:type="dcterms:W3CDTF">2012-04-11T04:13:08Z</dcterms:created>
  <dcterms:modified xsi:type="dcterms:W3CDTF">2018-09-12T05:51:32Z</dcterms:modified>
  <cp:category/>
  <cp:version/>
  <cp:contentType/>
  <cp:contentStatus/>
</cp:coreProperties>
</file>