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<sst xmlns="http://schemas.openxmlformats.org/spreadsheetml/2006/main" count="109" uniqueCount="67">
  <si>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</si>
  <si>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</si>
  <si>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</si>
  <si>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</si>
  <si>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</si>
  <si>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</si>
  <si>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</si>
  <si>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</si>
  <si>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</si>
  <si>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</si>
  <si>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</si>
  <si>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</si>
  <si>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</si>
  <si>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</si>
  <si>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</si>
  <si>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</si>
  <si>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</si>
  <si>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</si>
  <si>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</si>
  <si>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</si>
  <si>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</si>
  <si>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23 ул. 50 лет ВЛКСМ за 1 квартал  </t>
  </si>
  <si>
    <t xml:space="preserve">5.начислено за 1 квартал  </t>
  </si>
  <si>
    <t xml:space="preserve">коммунальным услугам жилого дома № 23 ул. 50 лет ВЛКСМ за 2 квартал  </t>
  </si>
  <si>
    <t xml:space="preserve">5.начислено за 2 квартал  </t>
  </si>
  <si>
    <t xml:space="preserve">5.начислено за 3 квартал  </t>
  </si>
  <si>
    <t xml:space="preserve">коммунальным услугам жилого дома № 23 ул. 50 лет ВЛКСМ за 3 квартал </t>
  </si>
  <si>
    <t xml:space="preserve">коммунальным услугам жилого дома № 23 ул. 50 лет ВЛКСМ за 4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</si>
  <si>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</si>
  <si>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</si>
  <si>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</si>
  <si>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</si>
  <si>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</si>
  <si>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</si>
  <si>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</si>
  <si>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</si>
  <si>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</si>
  <si>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</si>
  <si>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</si>
  <si>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</si>
  <si>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</si>
  <si>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</si>
  <si>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</si>
  <si>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</si>
  <si>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</si>
  <si>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</si>
  <si>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</si>
  <si>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</si>
  <si>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</si>
  <si>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</si>
  <si>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</si>
  <si>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</si>
  <si>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</si>
  <si>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</si>
  <si>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</si>
  <si>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</si>
  <si>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</si>
  <si>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</si>
  <si>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</si>
  <si>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</si>
  <si>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</si>
  <si>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</si>
  <si>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</si>
  <si>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</si>
  <si>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23 ул. 50 лет ВЛКСМ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</si>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</sst>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9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6" t="s">
        <v>17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3">
        <v>27585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853.57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6" t="e">
        <f>Лист2!#REF!*3</f>
        <v>#REF!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6" t="e">
        <f>Лист2!#REF!*3</f>
        <v>#REF!</v>
      </c>
    </row>
    <row r="11" spans="1:11" ht="15.75">
      <c r="A11" s="8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6" t="e">
        <f>Лист2!#REF!*3</f>
        <v>#REF!</v>
      </c>
    </row>
    <row r="12" spans="1:11" ht="15.75">
      <c r="A12" s="8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6" t="e">
        <f>Лист2!#REF!*3</f>
        <v>#REF!</v>
      </c>
    </row>
    <row r="13" spans="1:11" ht="15.75">
      <c r="A13" s="8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6" t="e">
        <f>Лист2!#REF!*3</f>
        <v>#REF!</v>
      </c>
    </row>
    <row r="14" spans="1:11" ht="15.75">
      <c r="A14" s="8" t="s">
        <v>32</v>
      </c>
      <c r="B14" s="7"/>
      <c r="C14" s="7"/>
      <c r="D14" s="7"/>
      <c r="E14" s="7"/>
      <c r="F14" s="7"/>
      <c r="G14" s="7"/>
      <c r="H14" s="7"/>
      <c r="I14" s="3"/>
      <c r="J14" s="4"/>
      <c r="K14" s="15" t="e">
        <f>Лист2!#REF!+Лист2!#REF!+Лист2!#REF!</f>
        <v>#REF!</v>
      </c>
    </row>
    <row r="15" spans="1:11" ht="15">
      <c r="A15" s="9" t="s">
        <v>9</v>
      </c>
      <c r="B15" s="10"/>
      <c r="C15" s="10"/>
      <c r="D15" s="10"/>
      <c r="E15" s="10"/>
      <c r="F15" s="10"/>
      <c r="G15" s="10"/>
      <c r="H15" s="10"/>
      <c r="I15" s="10"/>
      <c r="J15" s="11"/>
      <c r="K15" s="16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36</v>
      </c>
      <c r="B21" s="3"/>
      <c r="C21" s="3"/>
      <c r="D21" s="3"/>
      <c r="E21" s="3"/>
      <c r="F21" s="3"/>
      <c r="G21" s="3"/>
      <c r="H21" s="3"/>
      <c r="I21" s="3"/>
      <c r="J21" s="4"/>
      <c r="K21" s="13"/>
      <c r="L21" s="18" t="s">
        <v>17</v>
      </c>
    </row>
    <row r="22" spans="1:11" ht="15">
      <c r="A22" s="2" t="s">
        <v>37</v>
      </c>
      <c r="B22" s="3"/>
      <c r="C22" s="3"/>
      <c r="D22" s="3"/>
      <c r="E22" s="3"/>
      <c r="F22" s="3"/>
      <c r="G22" s="3"/>
      <c r="H22" s="3"/>
      <c r="I22" s="3"/>
      <c r="J22" s="4"/>
      <c r="K22" s="13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4">
        <f>K6</f>
        <v>853.57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5">
        <f>K7</f>
        <v>18</v>
      </c>
    </row>
    <row r="25" spans="1:11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16" t="e">
        <f>K8</f>
        <v>#REF!</v>
      </c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</row>
    <row r="27" spans="1:11" ht="15.75">
      <c r="A27" s="8" t="s">
        <v>48</v>
      </c>
      <c r="B27" s="3"/>
      <c r="C27" s="3"/>
      <c r="D27" s="3"/>
      <c r="E27" s="3"/>
      <c r="F27" s="3"/>
      <c r="G27" s="3"/>
      <c r="H27" s="3"/>
      <c r="I27" s="3"/>
      <c r="J27" s="4"/>
      <c r="K27" s="16" t="e">
        <f>K10</f>
        <v>#REF!</v>
      </c>
    </row>
    <row r="28" spans="1:11" ht="15.75">
      <c r="A28" s="8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6" t="e">
        <f>K11</f>
        <v>#REF!</v>
      </c>
    </row>
    <row r="29" spans="1:11" ht="15.75">
      <c r="A29" s="8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6" t="e">
        <f>K12</f>
        <v>#REF!</v>
      </c>
    </row>
    <row r="30" spans="1:11" ht="15.75">
      <c r="A30" s="8" t="s">
        <v>31</v>
      </c>
      <c r="B30" s="3"/>
      <c r="C30" s="3"/>
      <c r="D30" s="3"/>
      <c r="E30" s="3"/>
      <c r="F30" s="3"/>
      <c r="G30" s="3"/>
      <c r="H30" s="3"/>
      <c r="I30" s="3"/>
      <c r="J30" s="4"/>
      <c r="K30" s="16" t="e">
        <f>K13</f>
        <v>#REF!</v>
      </c>
    </row>
    <row r="31" spans="1:11" ht="15.75">
      <c r="A31" s="8" t="s">
        <v>32</v>
      </c>
      <c r="B31" s="7"/>
      <c r="C31" s="7"/>
      <c r="D31" s="7"/>
      <c r="E31" s="7"/>
      <c r="F31" s="7"/>
      <c r="G31" s="7"/>
      <c r="H31" s="7"/>
      <c r="I31" s="3"/>
      <c r="J31" s="4"/>
      <c r="K31" s="16" t="e">
        <f>Лист2!#REF!+Лист2!#REF!+Лист2!#REF!+Лист2!#REF!+Лист2!#REF!</f>
        <v>#REF!</v>
      </c>
    </row>
    <row r="32" spans="1:11" ht="15">
      <c r="A32" s="9" t="s">
        <v>9</v>
      </c>
      <c r="B32" s="10"/>
      <c r="C32" s="10"/>
      <c r="D32" s="10"/>
      <c r="E32" s="10"/>
      <c r="F32" s="10"/>
      <c r="G32" s="10"/>
      <c r="H32" s="10"/>
      <c r="I32" s="10"/>
      <c r="J32" s="11"/>
      <c r="K32" s="16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38</v>
      </c>
      <c r="B37" s="3"/>
      <c r="C37" s="3"/>
      <c r="D37" s="3"/>
      <c r="E37" s="3"/>
      <c r="F37" s="3"/>
      <c r="G37" s="3"/>
      <c r="H37" s="3"/>
      <c r="I37" s="3"/>
      <c r="J37" s="4"/>
      <c r="K37" s="13"/>
      <c r="L37" s="17"/>
    </row>
    <row r="38" spans="1:11" ht="15">
      <c r="A38" s="2" t="s">
        <v>39</v>
      </c>
      <c r="B38" s="3"/>
      <c r="C38" s="3"/>
      <c r="D38" s="3"/>
      <c r="E38" s="3"/>
      <c r="F38" s="3"/>
      <c r="G38" s="3"/>
      <c r="H38" s="3"/>
      <c r="I38" s="3"/>
      <c r="J38" s="4"/>
      <c r="K38" s="13" t="e">
        <f>K22+K25-K32</f>
        <v>#REF!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853.57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18</v>
      </c>
    </row>
    <row r="41" spans="1:11" ht="15">
      <c r="A41" s="2" t="s">
        <v>25</v>
      </c>
      <c r="B41" s="3"/>
      <c r="C41" s="3"/>
      <c r="D41" s="3"/>
      <c r="E41" s="3"/>
      <c r="F41" s="3"/>
      <c r="G41" s="3"/>
      <c r="H41" s="3"/>
      <c r="I41" s="3"/>
      <c r="J41" s="4"/>
      <c r="K41" s="16" t="e">
        <f>K25</f>
        <v>#REF!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48</v>
      </c>
      <c r="B43" s="3"/>
      <c r="C43" s="3"/>
      <c r="D43" s="3"/>
      <c r="E43" s="3"/>
      <c r="F43" s="3"/>
      <c r="G43" s="3"/>
      <c r="H43" s="3"/>
      <c r="I43" s="3"/>
      <c r="J43" s="4"/>
      <c r="K43" s="16" t="e">
        <f>K27</f>
        <v>#REF!</v>
      </c>
    </row>
    <row r="44" spans="1:11" ht="15.75">
      <c r="A44" s="8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6" t="e">
        <f>K28</f>
        <v>#REF!</v>
      </c>
    </row>
    <row r="45" spans="1:11" ht="15.75">
      <c r="A45" s="8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6" t="e">
        <f>K29</f>
        <v>#REF!</v>
      </c>
    </row>
    <row r="46" spans="1:11" ht="15.75">
      <c r="A46" s="8" t="s">
        <v>31</v>
      </c>
      <c r="B46" s="3"/>
      <c r="C46" s="3"/>
      <c r="D46" s="3"/>
      <c r="E46" s="3"/>
      <c r="F46" s="3"/>
      <c r="G46" s="3"/>
      <c r="H46" s="3"/>
      <c r="I46" s="3"/>
      <c r="J46" s="4"/>
      <c r="K46" s="16" t="e">
        <f>K30</f>
        <v>#REF!</v>
      </c>
    </row>
    <row r="47" spans="1:11" ht="15.75">
      <c r="A47" s="8" t="s">
        <v>32</v>
      </c>
      <c r="B47" s="7"/>
      <c r="C47" s="7"/>
      <c r="D47" s="7"/>
      <c r="E47" s="7"/>
      <c r="F47" s="7"/>
      <c r="G47" s="7"/>
      <c r="H47" s="7"/>
      <c r="I47" s="3"/>
      <c r="J47" s="4"/>
      <c r="K47" s="16" t="e">
        <f>Лист2!#REF!+Лист2!#REF!+Лист2!#REF!+Лист2!#REF!+Лист2!#REF!</f>
        <v>#REF!</v>
      </c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16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27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40</v>
      </c>
      <c r="B53" s="3"/>
      <c r="C53" s="3"/>
      <c r="D53" s="3"/>
      <c r="E53" s="3"/>
      <c r="F53" s="3"/>
      <c r="G53" s="3"/>
      <c r="H53" s="3"/>
      <c r="I53" s="3"/>
      <c r="J53" s="4"/>
      <c r="K53" s="13"/>
    </row>
    <row r="54" spans="1:12" ht="15">
      <c r="A54" s="2" t="s">
        <v>41</v>
      </c>
      <c r="B54" s="3"/>
      <c r="C54" s="3"/>
      <c r="D54" s="3"/>
      <c r="E54" s="3"/>
      <c r="F54" s="3"/>
      <c r="G54" s="3"/>
      <c r="H54" s="3"/>
      <c r="I54" s="3"/>
      <c r="J54" s="4"/>
      <c r="K54" s="13" t="e">
        <f>K38+K41-K48</f>
        <v>#REF!</v>
      </c>
      <c r="L54" s="17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853.57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18</v>
      </c>
    </row>
    <row r="57" spans="1:11" ht="15">
      <c r="A57" s="2" t="s">
        <v>28</v>
      </c>
      <c r="B57" s="3"/>
      <c r="C57" s="3"/>
      <c r="D57" s="3"/>
      <c r="E57" s="3"/>
      <c r="F57" s="3"/>
      <c r="G57" s="3"/>
      <c r="H57" s="3"/>
      <c r="I57" s="3"/>
      <c r="J57" s="4"/>
      <c r="K57" s="16" t="e">
        <f>Лист2!#REF!*3</f>
        <v>#REF!</v>
      </c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6" t="e">
        <f>K43</f>
        <v>#REF!</v>
      </c>
    </row>
    <row r="60" spans="1:11" ht="15.75">
      <c r="A60" s="8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6" t="e">
        <f>K44</f>
        <v>#REF!</v>
      </c>
    </row>
    <row r="61" spans="1:11" ht="15.75">
      <c r="A61" s="8" t="s">
        <v>30</v>
      </c>
      <c r="B61" s="3"/>
      <c r="C61" s="3"/>
      <c r="D61" s="3"/>
      <c r="E61" s="3"/>
      <c r="F61" s="3"/>
      <c r="G61" s="3"/>
      <c r="H61" s="3"/>
      <c r="I61" s="3"/>
      <c r="J61" s="4"/>
      <c r="K61" s="16" t="e">
        <f>K45</f>
        <v>#REF!</v>
      </c>
    </row>
    <row r="62" spans="1:11" ht="15.75">
      <c r="A62" s="8" t="s">
        <v>31</v>
      </c>
      <c r="B62" s="3"/>
      <c r="C62" s="3"/>
      <c r="D62" s="3"/>
      <c r="E62" s="3"/>
      <c r="F62" s="3"/>
      <c r="G62" s="3"/>
      <c r="H62" s="3"/>
      <c r="I62" s="3"/>
      <c r="J62" s="4"/>
      <c r="K62" s="16" t="e">
        <f>K46</f>
        <v>#REF!</v>
      </c>
    </row>
    <row r="63" spans="1:11" ht="15.75">
      <c r="A63" s="8" t="s">
        <v>32</v>
      </c>
      <c r="B63" s="7"/>
      <c r="C63" s="7"/>
      <c r="D63" s="7"/>
      <c r="E63" s="7"/>
      <c r="F63" s="7"/>
      <c r="G63" s="7"/>
      <c r="H63" s="7"/>
      <c r="I63" s="3"/>
      <c r="J63" s="4"/>
      <c r="K63" s="16" t="e">
        <f>Лист2!#REF!*2+Лист2!#REF!</f>
        <v>#REF!</v>
      </c>
    </row>
    <row r="64" spans="1:11" ht="15">
      <c r="A64" s="9" t="s">
        <v>9</v>
      </c>
      <c r="B64" s="10"/>
      <c r="C64" s="10"/>
      <c r="D64" s="10"/>
      <c r="E64" s="10"/>
      <c r="F64" s="10"/>
      <c r="G64" s="10"/>
      <c r="H64" s="10"/>
      <c r="I64" s="10"/>
      <c r="J64" s="11"/>
      <c r="K64" s="16" t="e">
        <f>K59+K60+K61+K62+K63</f>
        <v>#REF!</v>
      </c>
    </row>
    <row r="66" spans="1:12" ht="15">
      <c r="A66" s="2" t="s">
        <v>42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v>27585</v>
      </c>
      <c r="L66" s="17"/>
    </row>
    <row r="67" spans="1:11" ht="15">
      <c r="A67" s="20" t="s">
        <v>43</v>
      </c>
      <c r="B67" s="12"/>
      <c r="C67" s="12"/>
      <c r="D67" s="12"/>
      <c r="E67" s="12"/>
      <c r="F67" s="12"/>
      <c r="G67" s="12"/>
      <c r="H67" s="12"/>
      <c r="I67" s="12"/>
      <c r="J67" s="4"/>
      <c r="K67" s="16" t="e">
        <f>K57+K41+K25+K8</f>
        <v>#REF!</v>
      </c>
    </row>
    <row r="68" spans="1:11" ht="15">
      <c r="A68" s="21" t="s">
        <v>44</v>
      </c>
      <c r="B68" s="22"/>
      <c r="C68" s="22"/>
      <c r="D68" s="22"/>
      <c r="E68" s="22"/>
      <c r="F68" s="22"/>
      <c r="G68" s="22"/>
      <c r="H68" s="22"/>
      <c r="I68" s="22"/>
      <c r="J68" s="11"/>
      <c r="K68" s="16" t="e">
        <f>K64+K48+K32+K15</f>
        <v>#REF!</v>
      </c>
    </row>
    <row r="69" spans="1:12" ht="15">
      <c r="A69" s="2" t="s">
        <v>45</v>
      </c>
      <c r="B69" s="3"/>
      <c r="C69" s="3"/>
      <c r="D69" s="3"/>
      <c r="E69" s="3"/>
      <c r="F69" s="3"/>
      <c r="G69" s="3"/>
      <c r="H69" s="3"/>
      <c r="I69" s="3"/>
      <c r="J69" s="4"/>
      <c r="K69" s="5"/>
      <c r="L69" s="18"/>
    </row>
    <row r="70" spans="1:11" ht="15">
      <c r="A70" s="2" t="s">
        <v>46</v>
      </c>
      <c r="B70" s="3"/>
      <c r="C70" s="3"/>
      <c r="D70" s="3"/>
      <c r="E70" s="3"/>
      <c r="F70" s="3"/>
      <c r="G70" s="3"/>
      <c r="H70" s="3"/>
      <c r="I70" s="3"/>
      <c r="J70" s="4"/>
      <c r="K70" s="16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33" sqref="R33"/>
    </sheetView>
  </sheetViews>
  <sheetFormatPr defaultColWidth="9.00390625" defaultRowHeight="12.75"/>
  <cols>
    <col min="10" max="10" width="18.125" style="0" customWidth="1"/>
    <col min="22" max="22" width="10.125" style="0" customWidth="1"/>
    <col min="34" max="34" width="18.25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3" t="s">
        <v>17</v>
      </c>
    </row>
    <row r="5" ht="12.75">
      <c r="E5" s="19" t="s">
        <v>54</v>
      </c>
    </row>
    <row r="6" ht="12.75">
      <c r="AI6" s="18"/>
    </row>
    <row r="8" spans="11:23" ht="12.75">
      <c r="K8" t="s">
        <v>49</v>
      </c>
      <c r="L8" t="s">
        <v>50</v>
      </c>
      <c r="M8" t="s">
        <v>51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52</v>
      </c>
      <c r="U8" t="s">
        <v>15</v>
      </c>
      <c r="V8" t="s">
        <v>16</v>
      </c>
      <c r="W8" t="s">
        <v>55</v>
      </c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3"/>
      <c r="L9" s="5"/>
      <c r="M9" s="13"/>
      <c r="N9" s="13"/>
      <c r="O9" s="13"/>
      <c r="P9" s="13"/>
      <c r="Q9" s="13"/>
      <c r="R9" s="13"/>
      <c r="S9" s="13"/>
      <c r="T9" s="16"/>
      <c r="U9" s="16"/>
      <c r="V9" s="16"/>
      <c r="W9" s="5"/>
    </row>
    <row r="10" spans="1:33" ht="15">
      <c r="A10" s="2" t="s">
        <v>57</v>
      </c>
      <c r="B10" s="3"/>
      <c r="C10" s="3"/>
      <c r="D10" s="3"/>
      <c r="E10" s="3"/>
      <c r="F10" s="3"/>
      <c r="G10" s="3"/>
      <c r="H10" s="3"/>
      <c r="I10" s="3"/>
      <c r="J10" s="4"/>
      <c r="K10" s="16">
        <v>37312</v>
      </c>
      <c r="L10" s="16">
        <f aca="true" t="shared" si="0" ref="L10:Q10">K10+K14-K36</f>
        <v>38587.087</v>
      </c>
      <c r="M10" s="16">
        <f t="shared" si="0"/>
        <v>34883.119999999995</v>
      </c>
      <c r="N10" s="16">
        <f t="shared" si="0"/>
        <v>36520.206999999995</v>
      </c>
      <c r="O10" s="16">
        <f t="shared" si="0"/>
        <v>35198.293999999994</v>
      </c>
      <c r="P10" s="16">
        <f t="shared" si="0"/>
        <v>36545.34299999999</v>
      </c>
      <c r="Q10" s="16">
        <f t="shared" si="0"/>
        <v>37892.39199999999</v>
      </c>
      <c r="R10" s="16">
        <f>Q10+Q14-Q36</f>
        <v>38182.44099999999</v>
      </c>
      <c r="S10" s="15"/>
      <c r="T10" s="15"/>
      <c r="U10" s="15"/>
      <c r="V10" s="15"/>
      <c r="W10" s="15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3">
        <v>853.1</v>
      </c>
      <c r="L11" s="13">
        <f aca="true" t="shared" si="1" ref="L11:M14">K11</f>
        <v>853.1</v>
      </c>
      <c r="M11" s="13">
        <f t="shared" si="1"/>
        <v>853.1</v>
      </c>
      <c r="N11" s="13">
        <f aca="true" t="shared" si="2" ref="N11:P12">M11</f>
        <v>853.1</v>
      </c>
      <c r="O11" s="13">
        <f t="shared" si="2"/>
        <v>853.1</v>
      </c>
      <c r="P11" s="13">
        <f t="shared" si="2"/>
        <v>853.1</v>
      </c>
      <c r="Q11" s="13">
        <f>P11</f>
        <v>853.1</v>
      </c>
      <c r="R11" s="13">
        <f>Q11</f>
        <v>853.1</v>
      </c>
      <c r="S11" s="15"/>
      <c r="T11" s="15"/>
      <c r="U11" s="15"/>
      <c r="V11" s="15"/>
      <c r="W11" s="15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5">
        <v>18</v>
      </c>
      <c r="L12" s="15">
        <f t="shared" si="1"/>
        <v>18</v>
      </c>
      <c r="M12" s="15">
        <f t="shared" si="1"/>
        <v>18</v>
      </c>
      <c r="N12" s="15">
        <f t="shared" si="2"/>
        <v>18</v>
      </c>
      <c r="O12" s="15">
        <f t="shared" si="2"/>
        <v>18</v>
      </c>
      <c r="P12" s="15">
        <f t="shared" si="2"/>
        <v>18</v>
      </c>
      <c r="Q12" s="15">
        <f>P12</f>
        <v>18</v>
      </c>
      <c r="R12" s="15">
        <f>Q12</f>
        <v>18</v>
      </c>
      <c r="S12" s="15"/>
      <c r="T12" s="15"/>
      <c r="U12" s="15"/>
      <c r="V12" s="15"/>
      <c r="W12" s="15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5">
      <c r="A13" s="2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5">
        <v>9.36</v>
      </c>
      <c r="L13" s="15">
        <f t="shared" si="1"/>
        <v>9.36</v>
      </c>
      <c r="M13" s="15">
        <f t="shared" si="1"/>
        <v>9.36</v>
      </c>
      <c r="N13" s="15">
        <f>M13</f>
        <v>9.36</v>
      </c>
      <c r="O13" s="14">
        <v>10</v>
      </c>
      <c r="P13" s="14">
        <f>O13</f>
        <v>10</v>
      </c>
      <c r="Q13" s="14">
        <f>P13</f>
        <v>10</v>
      </c>
      <c r="R13" s="14">
        <f>Q13</f>
        <v>10</v>
      </c>
      <c r="S13" s="15"/>
      <c r="T13" s="15"/>
      <c r="U13" s="15"/>
      <c r="V13" s="15"/>
      <c r="W13" s="15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6">
        <v>7985</v>
      </c>
      <c r="L14" s="16">
        <f t="shared" si="1"/>
        <v>7985</v>
      </c>
      <c r="M14" s="16">
        <f t="shared" si="1"/>
        <v>7985</v>
      </c>
      <c r="N14" s="16">
        <f>M14</f>
        <v>7985</v>
      </c>
      <c r="O14" s="16">
        <f>O11*O13</f>
        <v>8531</v>
      </c>
      <c r="P14" s="16">
        <f>O14</f>
        <v>8531</v>
      </c>
      <c r="Q14" s="16">
        <f>P14</f>
        <v>8531</v>
      </c>
      <c r="R14" s="16">
        <f>Q14</f>
        <v>8531</v>
      </c>
      <c r="S14" s="16"/>
      <c r="T14" s="16"/>
      <c r="U14" s="16"/>
      <c r="V14" s="15"/>
      <c r="W14" s="15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15.75">
      <c r="A15" s="2"/>
      <c r="B15" s="7" t="s">
        <v>2</v>
      </c>
      <c r="C15" s="7"/>
      <c r="D15" s="3"/>
      <c r="E15" s="3"/>
      <c r="F15" s="3"/>
      <c r="G15" s="3"/>
      <c r="H15" s="3"/>
      <c r="I15" s="3"/>
      <c r="J15" s="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 t="s">
        <v>17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15.75">
      <c r="A16" s="8" t="s">
        <v>48</v>
      </c>
      <c r="B16" s="3"/>
      <c r="C16" s="3"/>
      <c r="D16" s="3"/>
      <c r="E16" s="3"/>
      <c r="F16" s="3"/>
      <c r="G16" s="3"/>
      <c r="H16" s="3"/>
      <c r="I16" s="3"/>
      <c r="J16" s="4"/>
      <c r="K16" s="16">
        <f>K11*4.13</f>
        <v>3523.303</v>
      </c>
      <c r="L16" s="16">
        <f aca="true" t="shared" si="3" ref="L16:M19">K16</f>
        <v>3523.303</v>
      </c>
      <c r="M16" s="16">
        <f t="shared" si="3"/>
        <v>3523.303</v>
      </c>
      <c r="N16" s="16">
        <f>M16</f>
        <v>3523.303</v>
      </c>
      <c r="O16" s="16">
        <f>N16</f>
        <v>3523.303</v>
      </c>
      <c r="P16" s="16">
        <f>O16</f>
        <v>3523.303</v>
      </c>
      <c r="Q16" s="16">
        <f>P16</f>
        <v>3523.303</v>
      </c>
      <c r="R16" s="16">
        <f>Q16</f>
        <v>3523.303</v>
      </c>
      <c r="S16" s="16"/>
      <c r="T16" s="16"/>
      <c r="U16" s="16"/>
      <c r="V16" s="16"/>
      <c r="W16" s="15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ht="15.75">
      <c r="A17" s="8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6">
        <f>K11*0.21</f>
        <v>179.151</v>
      </c>
      <c r="L17" s="16">
        <f t="shared" si="3"/>
        <v>179.151</v>
      </c>
      <c r="M17" s="16">
        <f t="shared" si="3"/>
        <v>179.151</v>
      </c>
      <c r="N17" s="16">
        <f>M17</f>
        <v>179.151</v>
      </c>
      <c r="O17" s="16">
        <f>O11*0.7</f>
        <v>597.17</v>
      </c>
      <c r="P17" s="16">
        <f aca="true" t="shared" si="4" ref="P17:Q21">O17</f>
        <v>597.17</v>
      </c>
      <c r="Q17" s="16">
        <f t="shared" si="4"/>
        <v>597.17</v>
      </c>
      <c r="R17" s="16">
        <f>Q17</f>
        <v>597.17</v>
      </c>
      <c r="S17" s="16"/>
      <c r="T17" s="16"/>
      <c r="U17" s="16"/>
      <c r="V17" s="16"/>
      <c r="W17" s="15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15.75">
      <c r="A18" s="8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6">
        <f>K11*1.89</f>
        <v>1612.359</v>
      </c>
      <c r="L18" s="16">
        <f t="shared" si="3"/>
        <v>1612.359</v>
      </c>
      <c r="M18" s="16">
        <f t="shared" si="3"/>
        <v>1612.359</v>
      </c>
      <c r="N18" s="16">
        <f>M18</f>
        <v>1612.359</v>
      </c>
      <c r="O18" s="16">
        <f>N18</f>
        <v>1612.359</v>
      </c>
      <c r="P18" s="16">
        <f t="shared" si="4"/>
        <v>1612.359</v>
      </c>
      <c r="Q18" s="16">
        <f t="shared" si="4"/>
        <v>1612.359</v>
      </c>
      <c r="R18" s="16">
        <f>Q18</f>
        <v>1612.359</v>
      </c>
      <c r="S18" s="16"/>
      <c r="T18" s="16"/>
      <c r="U18" s="16"/>
      <c r="V18" s="16"/>
      <c r="W18" s="15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15.75">
      <c r="A19" s="8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6">
        <f>K11</f>
        <v>853.1</v>
      </c>
      <c r="L19" s="16">
        <f t="shared" si="3"/>
        <v>853.1</v>
      </c>
      <c r="M19" s="16">
        <f t="shared" si="3"/>
        <v>853.1</v>
      </c>
      <c r="N19" s="16">
        <f>M19</f>
        <v>853.1</v>
      </c>
      <c r="O19" s="16">
        <f>N19</f>
        <v>853.1</v>
      </c>
      <c r="P19" s="16">
        <f t="shared" si="4"/>
        <v>853.1</v>
      </c>
      <c r="Q19" s="16">
        <f t="shared" si="4"/>
        <v>853.1</v>
      </c>
      <c r="R19" s="16">
        <f>Q19</f>
        <v>853.1</v>
      </c>
      <c r="S19" s="16"/>
      <c r="T19" s="16"/>
      <c r="U19" s="16"/>
      <c r="V19" s="16"/>
      <c r="W19" s="15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15.75">
      <c r="A20" s="8" t="s">
        <v>33</v>
      </c>
      <c r="B20" s="3"/>
      <c r="C20" s="3"/>
      <c r="D20" s="3"/>
      <c r="E20" s="3"/>
      <c r="F20" s="3"/>
      <c r="G20" s="3"/>
      <c r="H20" s="3"/>
      <c r="I20" s="3"/>
      <c r="J20" s="4"/>
      <c r="K20" s="15">
        <v>0</v>
      </c>
      <c r="L20" s="16">
        <f>0.34*L11</f>
        <v>290.05400000000003</v>
      </c>
      <c r="M20" s="16">
        <v>0</v>
      </c>
      <c r="N20" s="16">
        <f>M20</f>
        <v>0</v>
      </c>
      <c r="O20" s="16">
        <f>O11*0.34</f>
        <v>290.05400000000003</v>
      </c>
      <c r="P20" s="16">
        <f t="shared" si="4"/>
        <v>290.05400000000003</v>
      </c>
      <c r="Q20" s="16">
        <f t="shared" si="4"/>
        <v>290.05400000000003</v>
      </c>
      <c r="R20" s="16">
        <f>Q20</f>
        <v>290.05400000000003</v>
      </c>
      <c r="S20" s="16"/>
      <c r="T20" s="16"/>
      <c r="U20" s="16"/>
      <c r="V20" s="16"/>
      <c r="W20" s="15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15.75">
      <c r="A21" s="8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15"/>
      <c r="L21" s="16"/>
      <c r="M21" s="16"/>
      <c r="N21" s="16"/>
      <c r="O21" s="16">
        <f>O11*0.15</f>
        <v>127.965</v>
      </c>
      <c r="P21" s="16">
        <f t="shared" si="4"/>
        <v>127.965</v>
      </c>
      <c r="Q21" s="16">
        <f t="shared" si="4"/>
        <v>127.965</v>
      </c>
      <c r="R21" s="16">
        <f>Q21</f>
        <v>127.965</v>
      </c>
      <c r="S21" s="16"/>
      <c r="T21" s="16"/>
      <c r="U21" s="16"/>
      <c r="V21" s="16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15.75">
      <c r="A22" s="8" t="s">
        <v>66</v>
      </c>
      <c r="B22" s="7"/>
      <c r="C22" s="7"/>
      <c r="D22" s="7"/>
      <c r="E22" s="7"/>
      <c r="F22" s="7"/>
      <c r="G22" s="7"/>
      <c r="H22" s="7"/>
      <c r="I22" s="3"/>
      <c r="J22" s="4"/>
      <c r="K22" s="16">
        <f>K26+K32</f>
        <v>542</v>
      </c>
      <c r="L22" s="16">
        <f>L27+L32</f>
        <v>5231</v>
      </c>
      <c r="M22" s="16">
        <f>L32</f>
        <v>180</v>
      </c>
      <c r="N22" s="16">
        <f>N26+N27+N32</f>
        <v>3139</v>
      </c>
      <c r="O22" s="16">
        <f>O32</f>
        <v>180</v>
      </c>
      <c r="P22" s="16">
        <f>P32</f>
        <v>180</v>
      </c>
      <c r="Q22" s="16">
        <f>Q24+Q32</f>
        <v>1237</v>
      </c>
      <c r="R22" s="16"/>
      <c r="S22" s="16"/>
      <c r="T22" s="16"/>
      <c r="U22" s="16"/>
      <c r="V22" s="16"/>
      <c r="W22" s="15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26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6"/>
      <c r="M24" s="6"/>
      <c r="N24" s="6"/>
      <c r="O24" s="6"/>
      <c r="P24" s="6"/>
      <c r="Q24" s="6">
        <v>1057</v>
      </c>
      <c r="R24" s="6"/>
      <c r="S24" s="6"/>
      <c r="T24" s="6"/>
      <c r="U24" s="6"/>
      <c r="V24" s="6"/>
      <c r="W24" s="26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26"/>
    </row>
    <row r="26" spans="1:23" ht="15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4"/>
      <c r="K26" s="27">
        <v>362</v>
      </c>
      <c r="L26" s="6"/>
      <c r="M26" s="6"/>
      <c r="N26" s="6">
        <v>175</v>
      </c>
      <c r="O26" s="6"/>
      <c r="P26" s="6"/>
      <c r="Q26" s="6"/>
      <c r="R26" s="6"/>
      <c r="S26" s="6"/>
      <c r="T26" s="6"/>
      <c r="U26" s="6"/>
      <c r="V26" s="6"/>
      <c r="W26" s="26"/>
    </row>
    <row r="27" spans="1:23" ht="15">
      <c r="A27" s="9" t="s">
        <v>6</v>
      </c>
      <c r="B27" s="10"/>
      <c r="C27" s="10"/>
      <c r="D27" s="10"/>
      <c r="E27" s="10"/>
      <c r="F27" s="10"/>
      <c r="G27" s="10"/>
      <c r="H27" s="10"/>
      <c r="I27" s="10"/>
      <c r="J27" s="11"/>
      <c r="K27" s="27"/>
      <c r="L27" s="6">
        <v>5051</v>
      </c>
      <c r="M27" s="6"/>
      <c r="N27" s="6">
        <v>2784</v>
      </c>
      <c r="O27" s="6"/>
      <c r="P27" s="6"/>
      <c r="Q27" s="6"/>
      <c r="R27" s="6"/>
      <c r="S27" s="6"/>
      <c r="T27" s="6"/>
      <c r="U27" s="6"/>
      <c r="V27" s="6"/>
      <c r="W27" s="26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4"/>
    </row>
    <row r="29" spans="1:23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2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5"/>
    </row>
    <row r="30" spans="1:23" ht="15">
      <c r="A30" s="9" t="s">
        <v>8</v>
      </c>
      <c r="B30" s="10"/>
      <c r="C30" s="10"/>
      <c r="D30" s="10"/>
      <c r="E30" s="10"/>
      <c r="F30" s="10"/>
      <c r="G30" s="10"/>
      <c r="H30" s="10"/>
      <c r="I30" s="10"/>
      <c r="J30" s="11"/>
      <c r="K30" s="2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7">
        <v>180</v>
      </c>
      <c r="L32" s="6">
        <f>K32</f>
        <v>180</v>
      </c>
      <c r="M32" s="6">
        <f>L32</f>
        <v>180</v>
      </c>
      <c r="N32" s="6">
        <v>180</v>
      </c>
      <c r="O32" s="6">
        <f>N32</f>
        <v>180</v>
      </c>
      <c r="P32" s="6">
        <f>O32</f>
        <v>180</v>
      </c>
      <c r="Q32" s="6">
        <f>P32</f>
        <v>180</v>
      </c>
      <c r="R32" s="6">
        <f>Q32</f>
        <v>180</v>
      </c>
      <c r="S32" s="6"/>
      <c r="T32" s="6"/>
      <c r="U32" s="6"/>
      <c r="V32" s="6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5"/>
    </row>
    <row r="35" spans="1:23" ht="15">
      <c r="A35" s="2" t="s">
        <v>47</v>
      </c>
      <c r="B35" s="3"/>
      <c r="C35" s="3"/>
      <c r="D35" s="3"/>
      <c r="E35" s="3"/>
      <c r="F35" s="3"/>
      <c r="G35" s="3"/>
      <c r="H35" s="3"/>
      <c r="I35" s="3"/>
      <c r="J35" s="4"/>
      <c r="K35" s="2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25"/>
    </row>
    <row r="36" spans="1:23" ht="15">
      <c r="A36" s="9" t="s">
        <v>9</v>
      </c>
      <c r="B36" s="10"/>
      <c r="C36" s="10"/>
      <c r="D36" s="10"/>
      <c r="E36" s="10"/>
      <c r="F36" s="10"/>
      <c r="G36" s="10"/>
      <c r="H36" s="10"/>
      <c r="I36" s="10"/>
      <c r="J36" s="11"/>
      <c r="K36" s="16">
        <f>K16+K17+K18+K19+K20+K22</f>
        <v>6709.9130000000005</v>
      </c>
      <c r="L36" s="16">
        <f>L16+L17+L18+L19+L20+L22</f>
        <v>11688.967</v>
      </c>
      <c r="M36" s="16">
        <f>M16+M17+M18+M19+M20+M22</f>
        <v>6347.9130000000005</v>
      </c>
      <c r="N36" s="16">
        <f>N16+N17+N18+N19+N20+N22</f>
        <v>9306.913</v>
      </c>
      <c r="O36" s="16">
        <f>O16+O17+O18+O19+O20+O21+O22</f>
        <v>7183.951000000001</v>
      </c>
      <c r="P36" s="16">
        <f>O36</f>
        <v>7183.951000000001</v>
      </c>
      <c r="Q36" s="16">
        <f>Q16+Q17+Q18+Q19+Q20+Q21+Q22</f>
        <v>8240.951000000001</v>
      </c>
      <c r="R36" s="16"/>
      <c r="S36" s="16"/>
      <c r="T36" s="16"/>
      <c r="U36" s="16"/>
      <c r="V36" s="16"/>
      <c r="W36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2014-02-07T07:03:22Z</cp:lastPrinted>
  <dcterms:created xsi:type="dcterms:W3CDTF">2012-04-11T04:13:08Z</dcterms:created>
  <dcterms:modified xsi:type="dcterms:W3CDTF">2018-09-12T09:12:39Z</dcterms:modified>
  <cp:category/>
  <cp:version/>
  <cp:contentType/>
  <cp:contentStatus/>
</cp:coreProperties>
</file>