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<sst xmlns="http://schemas.openxmlformats.org/spreadsheetml/2006/main" count="112" uniqueCount="68">
  <si>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</si>
  <si>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</si>
  <si>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</si>
  <si>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</si>
  <si>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</si>
  <si>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</si>
  <si>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</si>
  <si>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</si>
  <si>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</si>
  <si>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</si>
  <si>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</si>
  <si>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</si>
  <si>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</si>
  <si>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</si>
  <si>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</si>
  <si>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</si>
  <si>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апрель</t>
  </si>
  <si>
    <t>июнь</t>
  </si>
  <si>
    <t xml:space="preserve"> </t>
  </si>
  <si>
    <t xml:space="preserve">коммунальным услугам жилого дома №1 пос. Классон за 1 квартал  </t>
  </si>
  <si>
    <t xml:space="preserve">5.начислено за 1 квартал  </t>
  </si>
  <si>
    <t xml:space="preserve">коммунальным услугам жилого дома №1 пос. Классон за 2 квартал  </t>
  </si>
  <si>
    <t xml:space="preserve">5.начислено за 2 квартал  </t>
  </si>
  <si>
    <t xml:space="preserve">коммунальным услугам жилого дома №1 пос. Классон за 3 квартал  </t>
  </si>
  <si>
    <t xml:space="preserve">5.начислено за 3 квартал  </t>
  </si>
  <si>
    <t xml:space="preserve">коммунальным услугам жилого дома №1 пос. Классон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</si>
  <si>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</si>
  <si>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</si>
  <si>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</si>
  <si>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</si>
  <si>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  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</si>
  <si>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</si>
  <si>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</si>
  <si>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</si>
  <si>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</si>
  <si>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</si>
  <si>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</si>
  <si>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</si>
  <si>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</si>
  <si>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</si>
  <si>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</si>
  <si>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</si>
  <si>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</si>
  <si>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</si>
  <si>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</si>
  <si>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</si>
  <si>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</si>
  <si>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</si>
  <si>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</si>
  <si>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</si>
  <si>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</si>
  <si>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май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</si>
  <si>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</si>
  <si>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</si>
  <si>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</si>
  <si>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</si>
  <si>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</si>
  <si>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</si>
  <si>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</si>
  <si>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</si>
  <si>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</si>
  <si>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</si>
  <si>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</si>
  <si>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</si>
  <si>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</si>
  <si>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 пос. Классон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</si>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</sst>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69" sqref="K69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19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31</v>
      </c>
      <c r="B4" s="3"/>
      <c r="C4" s="3"/>
      <c r="D4" s="3"/>
      <c r="E4" s="3"/>
      <c r="F4" s="3"/>
      <c r="G4" s="3"/>
      <c r="H4" s="3"/>
      <c r="I4" s="3"/>
      <c r="J4" s="4"/>
      <c r="K4" s="14" t="s">
        <v>30</v>
      </c>
    </row>
    <row r="5" spans="1:11" ht="15">
      <c r="A5" s="2" t="s">
        <v>32</v>
      </c>
      <c r="B5" s="3"/>
      <c r="C5" s="3"/>
      <c r="D5" s="3"/>
      <c r="E5" s="3"/>
      <c r="F5" s="3"/>
      <c r="G5" s="3"/>
      <c r="H5" s="3"/>
      <c r="I5" s="3"/>
      <c r="J5" s="4"/>
      <c r="K5" s="12">
        <v>3340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385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8</v>
      </c>
    </row>
    <row r="8" spans="1:11" ht="15">
      <c r="A8" s="2" t="s">
        <v>20</v>
      </c>
      <c r="B8" s="3"/>
      <c r="C8" s="3"/>
      <c r="D8" s="3"/>
      <c r="E8" s="3"/>
      <c r="F8" s="3"/>
      <c r="G8" s="3"/>
      <c r="H8" s="3"/>
      <c r="I8" s="3"/>
      <c r="J8" s="4"/>
      <c r="K8" s="14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3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4" t="e">
        <f>Лист2!#REF!*3</f>
        <v>#REF!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4" t="e">
        <f>Лист2!#REF!*3</f>
        <v>#REF!</v>
      </c>
    </row>
    <row r="12" spans="1:11" ht="15.75">
      <c r="A12" s="7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4" t="e">
        <f>Лист2!#REF!*3</f>
        <v>#REF!</v>
      </c>
    </row>
    <row r="13" spans="1:11" ht="15.75">
      <c r="A13" s="7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4" t="e">
        <f>Лист2!#REF!*3</f>
        <v>#REF!</v>
      </c>
    </row>
    <row r="14" spans="1:11" ht="15.75">
      <c r="A14" s="7" t="s">
        <v>29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8</v>
      </c>
      <c r="B15" s="9"/>
      <c r="C15" s="9"/>
      <c r="D15" s="9"/>
      <c r="E15" s="9"/>
      <c r="F15" s="9"/>
      <c r="G15" s="9"/>
      <c r="H15" s="9"/>
      <c r="I15" s="9"/>
      <c r="J15" s="10"/>
      <c r="K15" s="14" t="e">
        <f>K10+K11+K12+K13+K14</f>
        <v>#REF!</v>
      </c>
    </row>
    <row r="18" spans="1:9" ht="15">
      <c r="A18" s="1"/>
      <c r="B18" s="1" t="s">
        <v>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33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18</v>
      </c>
      <c r="L21" s="15"/>
      <c r="M21" s="15"/>
    </row>
    <row r="22" spans="1:11" ht="15">
      <c r="A22" s="2" t="s">
        <v>34</v>
      </c>
      <c r="B22" s="3"/>
      <c r="C22" s="3"/>
      <c r="D22" s="3"/>
      <c r="E22" s="3"/>
      <c r="F22" s="3"/>
      <c r="G22" s="3"/>
      <c r="H22" s="3"/>
      <c r="I22" s="3"/>
      <c r="J22" s="4"/>
      <c r="K22" s="14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6">
        <f>K6</f>
        <v>385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3">
        <v>8</v>
      </c>
    </row>
    <row r="25" spans="1:11" ht="15">
      <c r="A25" s="2" t="s">
        <v>22</v>
      </c>
      <c r="B25" s="3"/>
      <c r="C25" s="3"/>
      <c r="D25" s="3"/>
      <c r="E25" s="3"/>
      <c r="F25" s="3"/>
      <c r="G25" s="3"/>
      <c r="H25" s="3"/>
      <c r="I25" s="3"/>
      <c r="J25" s="4"/>
      <c r="K25" s="14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3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4" t="e">
        <f>K10</f>
        <v>#REF!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4" t="e">
        <f>K11</f>
        <v>#REF!</v>
      </c>
    </row>
    <row r="29" spans="1:11" ht="15.75">
      <c r="A29" s="7" t="s">
        <v>27</v>
      </c>
      <c r="B29" s="3"/>
      <c r="C29" s="3"/>
      <c r="D29" s="3"/>
      <c r="E29" s="3"/>
      <c r="F29" s="3"/>
      <c r="G29" s="3"/>
      <c r="H29" s="3"/>
      <c r="I29" s="3"/>
      <c r="J29" s="4"/>
      <c r="K29" s="14" t="e">
        <f>K12</f>
        <v>#REF!</v>
      </c>
    </row>
    <row r="30" spans="1:11" ht="15.75">
      <c r="A30" s="7" t="s">
        <v>28</v>
      </c>
      <c r="B30" s="3"/>
      <c r="C30" s="3"/>
      <c r="D30" s="3"/>
      <c r="E30" s="3"/>
      <c r="F30" s="3"/>
      <c r="G30" s="3"/>
      <c r="H30" s="3"/>
      <c r="I30" s="3"/>
      <c r="J30" s="4"/>
      <c r="K30" s="14" t="e">
        <f>K13</f>
        <v>#REF!</v>
      </c>
    </row>
    <row r="31" spans="1:11" ht="15.75">
      <c r="A31" s="7" t="s">
        <v>29</v>
      </c>
      <c r="B31" s="6"/>
      <c r="C31" s="6"/>
      <c r="D31" s="6"/>
      <c r="E31" s="6"/>
      <c r="F31" s="6"/>
      <c r="G31" s="6"/>
      <c r="H31" s="6"/>
      <c r="I31" s="3"/>
      <c r="J31" s="4"/>
      <c r="K31" s="14" t="e">
        <f>Лист2!#REF!+Лист2!#REF!+Лист2!#REF!+Лист2!#REF!+Лист2!#REF!</f>
        <v>#REF!</v>
      </c>
    </row>
    <row r="32" spans="1:11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14" t="e">
        <f>K27+K28+K29+K30+K31</f>
        <v>#REF!</v>
      </c>
    </row>
    <row r="34" spans="1:9" ht="15">
      <c r="A34" s="1"/>
      <c r="B34" s="1" t="s">
        <v>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35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18</v>
      </c>
      <c r="L37" s="15"/>
    </row>
    <row r="38" spans="1:11" ht="15">
      <c r="A38" s="2" t="s">
        <v>36</v>
      </c>
      <c r="B38" s="3"/>
      <c r="C38" s="3"/>
      <c r="D38" s="3"/>
      <c r="E38" s="3"/>
      <c r="F38" s="3"/>
      <c r="G38" s="3"/>
      <c r="H38" s="3"/>
      <c r="I38" s="3"/>
      <c r="J38" s="4"/>
      <c r="K38" s="14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385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3">
        <f>K24</f>
        <v>8</v>
      </c>
    </row>
    <row r="41" spans="1:11" ht="15">
      <c r="A41" s="2" t="s">
        <v>24</v>
      </c>
      <c r="B41" s="3"/>
      <c r="C41" s="3"/>
      <c r="D41" s="3"/>
      <c r="E41" s="3"/>
      <c r="F41" s="3"/>
      <c r="G41" s="3"/>
      <c r="H41" s="3"/>
      <c r="I41" s="3"/>
      <c r="J41" s="4"/>
      <c r="K41" s="14" t="e">
        <f>Лист2!#REF!*3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3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4" t="e">
        <f>K27</f>
        <v>#REF!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4" t="e">
        <f>K28</f>
        <v>#REF!</v>
      </c>
    </row>
    <row r="45" spans="1:11" ht="15.75">
      <c r="A45" s="7" t="s">
        <v>27</v>
      </c>
      <c r="B45" s="3"/>
      <c r="C45" s="3"/>
      <c r="D45" s="3"/>
      <c r="E45" s="3"/>
      <c r="F45" s="3"/>
      <c r="G45" s="3"/>
      <c r="H45" s="3"/>
      <c r="I45" s="3"/>
      <c r="J45" s="4"/>
      <c r="K45" s="14" t="e">
        <f>K29</f>
        <v>#REF!</v>
      </c>
    </row>
    <row r="46" spans="1:11" ht="15.75">
      <c r="A46" s="7" t="s">
        <v>28</v>
      </c>
      <c r="B46" s="3"/>
      <c r="C46" s="3"/>
      <c r="D46" s="3"/>
      <c r="E46" s="3"/>
      <c r="F46" s="3"/>
      <c r="G46" s="3"/>
      <c r="H46" s="3"/>
      <c r="I46" s="3"/>
      <c r="J46" s="4"/>
      <c r="K46" s="14" t="e">
        <f>K30</f>
        <v>#REF!</v>
      </c>
    </row>
    <row r="47" spans="1:11" ht="15.75">
      <c r="A47" s="7" t="s">
        <v>29</v>
      </c>
      <c r="B47" s="6"/>
      <c r="C47" s="6"/>
      <c r="D47" s="6"/>
      <c r="E47" s="6"/>
      <c r="F47" s="6"/>
      <c r="G47" s="6"/>
      <c r="H47" s="6"/>
      <c r="I47" s="3"/>
      <c r="J47" s="4"/>
      <c r="K47" s="14" t="e">
        <f>Лист2!#REF!+Лист2!#REF!+Лист2!#REF!+Лист2!#REF!+Лист2!#REF!</f>
        <v>#REF!</v>
      </c>
    </row>
    <row r="48" spans="1:11" ht="15">
      <c r="A48" s="8" t="s">
        <v>8</v>
      </c>
      <c r="B48" s="9"/>
      <c r="C48" s="9"/>
      <c r="D48" s="9"/>
      <c r="E48" s="9"/>
      <c r="F48" s="9"/>
      <c r="G48" s="9"/>
      <c r="H48" s="9"/>
      <c r="I48" s="9"/>
      <c r="J48" s="10"/>
      <c r="K48" s="14" t="e">
        <f>K43+K44+K45+K46+K47</f>
        <v>#REF!</v>
      </c>
    </row>
    <row r="49" spans="1:9" ht="15">
      <c r="A49" s="1"/>
      <c r="B49" s="1" t="s">
        <v>9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37</v>
      </c>
      <c r="B52" s="3"/>
      <c r="C52" s="3"/>
      <c r="D52" s="3"/>
      <c r="E52" s="3"/>
      <c r="F52" s="3"/>
      <c r="G52" s="3"/>
      <c r="H52" s="3"/>
      <c r="I52" s="3"/>
      <c r="J52" s="4"/>
      <c r="K52" s="14" t="e">
        <f>K38+K41-K48</f>
        <v>#REF!</v>
      </c>
      <c r="L52" s="15"/>
    </row>
    <row r="53" spans="1:11" ht="15">
      <c r="A53" s="2" t="s">
        <v>38</v>
      </c>
      <c r="B53" s="3"/>
      <c r="C53" s="3"/>
      <c r="D53" s="3"/>
      <c r="E53" s="3"/>
      <c r="F53" s="3"/>
      <c r="G53" s="3"/>
      <c r="H53" s="3"/>
      <c r="I53" s="3"/>
      <c r="J53" s="4"/>
      <c r="K53" s="14" t="s">
        <v>18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K39</f>
        <v>385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K40</f>
        <v>8</v>
      </c>
    </row>
    <row r="56" spans="1:11" ht="15">
      <c r="A56" s="2" t="s">
        <v>26</v>
      </c>
      <c r="B56" s="3"/>
      <c r="C56" s="3"/>
      <c r="D56" s="3"/>
      <c r="E56" s="3"/>
      <c r="F56" s="3"/>
      <c r="G56" s="3"/>
      <c r="H56" s="3"/>
      <c r="I56" s="3"/>
      <c r="J56" s="4"/>
      <c r="K56" s="14" t="e">
        <f>Лист2!#REF!*2+Лист2!#REF!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3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4" t="e">
        <f>K43</f>
        <v>#REF!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4" t="e">
        <f>K44</f>
        <v>#REF!</v>
      </c>
    </row>
    <row r="60" spans="1:11" ht="15.75">
      <c r="A60" s="7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4" t="e">
        <f>K45</f>
        <v>#REF!</v>
      </c>
    </row>
    <row r="61" spans="1:11" ht="15.75">
      <c r="A61" s="7" t="s">
        <v>28</v>
      </c>
      <c r="B61" s="3"/>
      <c r="C61" s="3"/>
      <c r="D61" s="3"/>
      <c r="E61" s="3"/>
      <c r="F61" s="3"/>
      <c r="G61" s="3"/>
      <c r="H61" s="3"/>
      <c r="I61" s="3"/>
      <c r="J61" s="4"/>
      <c r="K61" s="14" t="e">
        <f>K46</f>
        <v>#REF!</v>
      </c>
    </row>
    <row r="62" spans="1:11" ht="15.75">
      <c r="A62" s="7" t="s">
        <v>29</v>
      </c>
      <c r="B62" s="6"/>
      <c r="C62" s="6"/>
      <c r="D62" s="6"/>
      <c r="E62" s="6"/>
      <c r="F62" s="6"/>
      <c r="G62" s="6"/>
      <c r="H62" s="6"/>
      <c r="I62" s="3"/>
      <c r="J62" s="4"/>
      <c r="K62" s="14" t="e">
        <f>Лист2!#REF!*3</f>
        <v>#REF!</v>
      </c>
    </row>
    <row r="63" spans="1:11" ht="15">
      <c r="A63" s="8" t="s">
        <v>8</v>
      </c>
      <c r="B63" s="9"/>
      <c r="C63" s="9"/>
      <c r="D63" s="9"/>
      <c r="E63" s="9"/>
      <c r="F63" s="9"/>
      <c r="G63" s="9"/>
      <c r="H63" s="9"/>
      <c r="I63" s="9"/>
      <c r="J63" s="10"/>
      <c r="K63" s="14" t="e">
        <f>K58+K59+K60+K61+K62</f>
        <v>#REF!</v>
      </c>
    </row>
    <row r="65" spans="1:12" ht="15">
      <c r="A65" s="2" t="s">
        <v>39</v>
      </c>
      <c r="B65" s="11"/>
      <c r="C65" s="11"/>
      <c r="D65" s="11"/>
      <c r="E65" s="11"/>
      <c r="F65" s="11"/>
      <c r="G65" s="11"/>
      <c r="H65" s="11"/>
      <c r="I65" s="11"/>
      <c r="J65" s="4"/>
      <c r="K65" s="13">
        <v>3340</v>
      </c>
      <c r="L65" s="15"/>
    </row>
    <row r="66" spans="1:11" ht="15">
      <c r="A66" s="19" t="s">
        <v>40</v>
      </c>
      <c r="B66" s="11"/>
      <c r="C66" s="11"/>
      <c r="D66" s="11"/>
      <c r="E66" s="11"/>
      <c r="F66" s="11"/>
      <c r="G66" s="11"/>
      <c r="H66" s="11"/>
      <c r="I66" s="11"/>
      <c r="J66" s="4"/>
      <c r="K66" s="14" t="e">
        <f>K56+K41+K25+K8</f>
        <v>#REF!</v>
      </c>
    </row>
    <row r="67" spans="1:11" ht="15">
      <c r="A67" s="20" t="s">
        <v>41</v>
      </c>
      <c r="B67" s="21"/>
      <c r="C67" s="21"/>
      <c r="D67" s="21"/>
      <c r="E67" s="21"/>
      <c r="F67" s="21"/>
      <c r="G67" s="21"/>
      <c r="H67" s="21"/>
      <c r="I67" s="21"/>
      <c r="J67" s="10"/>
      <c r="K67" s="14" t="e">
        <f>K63+K48+K32+K15</f>
        <v>#REF!</v>
      </c>
    </row>
    <row r="68" spans="1:12" ht="15">
      <c r="A68" s="2" t="s">
        <v>42</v>
      </c>
      <c r="B68" s="3"/>
      <c r="C68" s="3"/>
      <c r="D68" s="3"/>
      <c r="E68" s="3"/>
      <c r="F68" s="3"/>
      <c r="G68" s="3"/>
      <c r="H68" s="3"/>
      <c r="I68" s="3"/>
      <c r="J68" s="4"/>
      <c r="K68" s="14" t="e">
        <f>K65+K66-K67</f>
        <v>#REF!</v>
      </c>
      <c r="L68" s="18"/>
    </row>
    <row r="69" spans="1:11" ht="15">
      <c r="A69" s="2" t="s">
        <v>43</v>
      </c>
      <c r="B69" s="3"/>
      <c r="C69" s="3"/>
      <c r="D69" s="3"/>
      <c r="E69" s="3"/>
      <c r="F69" s="3"/>
      <c r="G69" s="3"/>
      <c r="H69" s="3"/>
      <c r="I69" s="3"/>
      <c r="J69" s="4"/>
      <c r="K69" s="14" t="s">
        <v>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D1">
      <selection activeCell="R35" sqref="R35"/>
    </sheetView>
  </sheetViews>
  <sheetFormatPr defaultColWidth="9.00390625" defaultRowHeight="12.75"/>
  <cols>
    <col min="10" max="10" width="18.00390625" style="0" customWidth="1"/>
    <col min="34" max="34" width="18.12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65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22" t="s">
        <v>18</v>
      </c>
    </row>
    <row r="6" ht="12.75">
      <c r="AI6" s="22"/>
    </row>
    <row r="7" ht="12.75">
      <c r="E7" s="17" t="s">
        <v>54</v>
      </c>
    </row>
    <row r="10" spans="11:23" ht="12.75">
      <c r="K10" t="s">
        <v>48</v>
      </c>
      <c r="L10" t="s">
        <v>49</v>
      </c>
      <c r="M10" t="s">
        <v>50</v>
      </c>
      <c r="N10" t="s">
        <v>16</v>
      </c>
      <c r="O10" t="s">
        <v>51</v>
      </c>
      <c r="P10" t="s">
        <v>17</v>
      </c>
      <c r="Q10" t="s">
        <v>10</v>
      </c>
      <c r="R10" t="s">
        <v>11</v>
      </c>
      <c r="S10" t="s">
        <v>12</v>
      </c>
      <c r="T10" t="s">
        <v>52</v>
      </c>
      <c r="U10" t="s">
        <v>14</v>
      </c>
      <c r="V10" t="s">
        <v>15</v>
      </c>
      <c r="W10" t="s">
        <v>55</v>
      </c>
    </row>
    <row r="11" spans="1:24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2">
        <v>-870</v>
      </c>
      <c r="L11" s="12">
        <f>K11+K16-K38</f>
        <v>-290.7949999999996</v>
      </c>
      <c r="M11" s="12"/>
      <c r="N11" s="12"/>
      <c r="O11" s="12"/>
      <c r="P11" s="12"/>
      <c r="Q11" s="12"/>
      <c r="R11" s="12"/>
      <c r="S11" s="12"/>
      <c r="T11" s="14"/>
      <c r="U11" s="14"/>
      <c r="V11" s="14"/>
      <c r="W11" s="13"/>
      <c r="X11" s="17"/>
    </row>
    <row r="12" spans="1:24" ht="15">
      <c r="A12" s="2" t="s">
        <v>57</v>
      </c>
      <c r="B12" s="3"/>
      <c r="C12" s="3"/>
      <c r="D12" s="3"/>
      <c r="E12" s="3"/>
      <c r="F12" s="3"/>
      <c r="G12" s="3"/>
      <c r="H12" s="3"/>
      <c r="I12" s="3"/>
      <c r="J12" s="4"/>
      <c r="K12" s="12"/>
      <c r="L12" s="12"/>
      <c r="M12" s="14">
        <f>L11+L16-L38</f>
        <v>288.41000000000076</v>
      </c>
      <c r="N12" s="14">
        <f>M12+M16-M38</f>
        <v>867.6150000000011</v>
      </c>
      <c r="O12" s="14">
        <f>N12+N16-N38</f>
        <v>807.8200000000015</v>
      </c>
      <c r="P12" s="14">
        <f>O12+O16-O38</f>
        <v>1387.025000000002</v>
      </c>
      <c r="Q12" s="14">
        <f>P12+P16-P38</f>
        <v>1966.2300000000027</v>
      </c>
      <c r="R12" s="12">
        <f>Q12+Q16-Q38</f>
        <v>2545.4350000000027</v>
      </c>
      <c r="S12" s="13"/>
      <c r="T12" s="13"/>
      <c r="U12" s="13"/>
      <c r="V12" s="13"/>
      <c r="W12" s="13"/>
      <c r="X12" s="17"/>
    </row>
    <row r="13" spans="1:24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385.5</v>
      </c>
      <c r="L13" s="12">
        <f aca="true" t="shared" si="0" ref="L13:M16">K13</f>
        <v>385.5</v>
      </c>
      <c r="M13" s="12">
        <f t="shared" si="0"/>
        <v>385.5</v>
      </c>
      <c r="N13" s="12">
        <f aca="true" t="shared" si="1" ref="N13:P14">M13</f>
        <v>385.5</v>
      </c>
      <c r="O13" s="12">
        <f t="shared" si="1"/>
        <v>385.5</v>
      </c>
      <c r="P13" s="12">
        <f t="shared" si="1"/>
        <v>385.5</v>
      </c>
      <c r="Q13" s="12">
        <f>P13</f>
        <v>385.5</v>
      </c>
      <c r="R13" s="12">
        <f>Q13</f>
        <v>385.5</v>
      </c>
      <c r="S13" s="13"/>
      <c r="T13" s="13"/>
      <c r="U13" s="13"/>
      <c r="V13" s="13"/>
      <c r="W13" s="13"/>
      <c r="X13" s="17"/>
    </row>
    <row r="14" spans="1:24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8</v>
      </c>
      <c r="L14" s="14">
        <f t="shared" si="0"/>
        <v>8</v>
      </c>
      <c r="M14" s="14">
        <f t="shared" si="0"/>
        <v>8</v>
      </c>
      <c r="N14" s="14">
        <f t="shared" si="1"/>
        <v>8</v>
      </c>
      <c r="O14" s="14">
        <f t="shared" si="1"/>
        <v>8</v>
      </c>
      <c r="P14" s="14">
        <f t="shared" si="1"/>
        <v>8</v>
      </c>
      <c r="Q14" s="14">
        <f>P14</f>
        <v>8</v>
      </c>
      <c r="R14" s="14">
        <f>Q14</f>
        <v>8</v>
      </c>
      <c r="S14" s="13"/>
      <c r="T14" s="13"/>
      <c r="U14" s="13"/>
      <c r="V14" s="13"/>
      <c r="W14" s="13"/>
      <c r="X14" s="17"/>
    </row>
    <row r="15" spans="1:24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3">
        <v>8.59</v>
      </c>
      <c r="L15" s="16">
        <f t="shared" si="0"/>
        <v>8.59</v>
      </c>
      <c r="M15" s="16">
        <f t="shared" si="0"/>
        <v>8.59</v>
      </c>
      <c r="N15" s="16">
        <f>M15</f>
        <v>8.59</v>
      </c>
      <c r="O15" s="13">
        <v>9.23</v>
      </c>
      <c r="P15" s="13">
        <f>O15</f>
        <v>9.23</v>
      </c>
      <c r="Q15" s="13">
        <f>P15</f>
        <v>9.23</v>
      </c>
      <c r="R15" s="13">
        <f>Q15</f>
        <v>9.23</v>
      </c>
      <c r="S15" s="13"/>
      <c r="T15" s="13"/>
      <c r="U15" s="13"/>
      <c r="V15" s="13"/>
      <c r="W15" s="13"/>
      <c r="X15" s="17"/>
    </row>
    <row r="16" spans="1:24" ht="15">
      <c r="A16" s="2" t="s">
        <v>59</v>
      </c>
      <c r="B16" s="3"/>
      <c r="C16" s="3"/>
      <c r="D16" s="3"/>
      <c r="E16" s="3"/>
      <c r="F16" s="3"/>
      <c r="G16" s="3"/>
      <c r="H16" s="3"/>
      <c r="I16" s="3"/>
      <c r="J16" s="4"/>
      <c r="K16" s="14">
        <f>K13*K15</f>
        <v>3311.445</v>
      </c>
      <c r="L16" s="14">
        <f t="shared" si="0"/>
        <v>3311.445</v>
      </c>
      <c r="M16" s="14">
        <f t="shared" si="0"/>
        <v>3311.445</v>
      </c>
      <c r="N16" s="14">
        <f>M16</f>
        <v>3311.445</v>
      </c>
      <c r="O16" s="14">
        <f>O13*O15</f>
        <v>3558.165</v>
      </c>
      <c r="P16" s="14">
        <f>O16</f>
        <v>3558.165</v>
      </c>
      <c r="Q16" s="14">
        <f>P16</f>
        <v>3558.165</v>
      </c>
      <c r="R16" s="14">
        <f>Q16</f>
        <v>3558.165</v>
      </c>
      <c r="S16" s="14"/>
      <c r="T16" s="14"/>
      <c r="U16" s="14"/>
      <c r="V16" s="13"/>
      <c r="W16" s="13"/>
      <c r="X16" s="17"/>
    </row>
    <row r="17" spans="1:24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 t="s">
        <v>18</v>
      </c>
      <c r="X17" s="17"/>
    </row>
    <row r="18" spans="1:24" ht="15.75">
      <c r="A18" s="7" t="s">
        <v>47</v>
      </c>
      <c r="B18" s="3"/>
      <c r="C18" s="3"/>
      <c r="D18" s="3"/>
      <c r="E18" s="3"/>
      <c r="F18" s="3"/>
      <c r="G18" s="3"/>
      <c r="H18" s="3"/>
      <c r="I18" s="3"/>
      <c r="J18" s="4"/>
      <c r="K18" s="14">
        <f>K13*4.13</f>
        <v>1592.115</v>
      </c>
      <c r="L18" s="14">
        <f aca="true" t="shared" si="2" ref="L18:M21">K18</f>
        <v>1592.115</v>
      </c>
      <c r="M18" s="14">
        <f t="shared" si="2"/>
        <v>1592.115</v>
      </c>
      <c r="N18" s="14">
        <f>M18</f>
        <v>1592.115</v>
      </c>
      <c r="O18" s="14">
        <f>N18</f>
        <v>1592.115</v>
      </c>
      <c r="P18" s="14">
        <f>O18</f>
        <v>1592.115</v>
      </c>
      <c r="Q18" s="14">
        <f>P18</f>
        <v>1592.115</v>
      </c>
      <c r="R18" s="14">
        <f>Q18</f>
        <v>1592.115</v>
      </c>
      <c r="S18" s="14"/>
      <c r="T18" s="14"/>
      <c r="U18" s="14"/>
      <c r="V18" s="14"/>
      <c r="W18" s="13"/>
      <c r="X18" s="17"/>
    </row>
    <row r="19" spans="1:24" ht="15.75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4"/>
      <c r="K19" s="14">
        <f>K13*0.21</f>
        <v>80.955</v>
      </c>
      <c r="L19" s="14">
        <f t="shared" si="2"/>
        <v>80.955</v>
      </c>
      <c r="M19" s="14">
        <f t="shared" si="2"/>
        <v>80.955</v>
      </c>
      <c r="N19" s="14">
        <f>M19</f>
        <v>80.955</v>
      </c>
      <c r="O19" s="14">
        <f>O13*0.7</f>
        <v>269.84999999999997</v>
      </c>
      <c r="P19" s="14">
        <f aca="true" t="shared" si="3" ref="P19:Q23">O19</f>
        <v>269.84999999999997</v>
      </c>
      <c r="Q19" s="14">
        <f t="shared" si="3"/>
        <v>269.84999999999997</v>
      </c>
      <c r="R19" s="14">
        <f>Q19</f>
        <v>269.84999999999997</v>
      </c>
      <c r="S19" s="14"/>
      <c r="T19" s="14"/>
      <c r="U19" s="14"/>
      <c r="V19" s="14"/>
      <c r="W19" s="13"/>
      <c r="X19" s="17"/>
    </row>
    <row r="20" spans="1:24" ht="15.75">
      <c r="A20" s="7" t="s">
        <v>27</v>
      </c>
      <c r="B20" s="3"/>
      <c r="C20" s="3"/>
      <c r="D20" s="3"/>
      <c r="E20" s="3"/>
      <c r="F20" s="3"/>
      <c r="G20" s="3"/>
      <c r="H20" s="3"/>
      <c r="I20" s="3"/>
      <c r="J20" s="4"/>
      <c r="K20" s="14">
        <f>K13*1.54</f>
        <v>593.67</v>
      </c>
      <c r="L20" s="14">
        <f t="shared" si="2"/>
        <v>593.67</v>
      </c>
      <c r="M20" s="14">
        <f t="shared" si="2"/>
        <v>593.67</v>
      </c>
      <c r="N20" s="14">
        <f>M20</f>
        <v>593.67</v>
      </c>
      <c r="O20" s="14">
        <f>N20</f>
        <v>593.67</v>
      </c>
      <c r="P20" s="14">
        <f t="shared" si="3"/>
        <v>593.67</v>
      </c>
      <c r="Q20" s="14">
        <f t="shared" si="3"/>
        <v>593.67</v>
      </c>
      <c r="R20" s="14">
        <f>Q20</f>
        <v>593.67</v>
      </c>
      <c r="S20" s="14"/>
      <c r="T20" s="14"/>
      <c r="U20" s="14"/>
      <c r="V20" s="14"/>
      <c r="W20" s="13"/>
      <c r="X20" s="17"/>
    </row>
    <row r="21" spans="1:24" ht="15.75">
      <c r="A21" s="7" t="s">
        <v>28</v>
      </c>
      <c r="B21" s="3"/>
      <c r="C21" s="3"/>
      <c r="D21" s="3"/>
      <c r="E21" s="3"/>
      <c r="F21" s="3"/>
      <c r="G21" s="3"/>
      <c r="H21" s="3"/>
      <c r="I21" s="3"/>
      <c r="J21" s="4"/>
      <c r="K21" s="14">
        <f>K13</f>
        <v>385.5</v>
      </c>
      <c r="L21" s="14">
        <f t="shared" si="2"/>
        <v>385.5</v>
      </c>
      <c r="M21" s="14">
        <f t="shared" si="2"/>
        <v>385.5</v>
      </c>
      <c r="N21" s="14">
        <f>M21</f>
        <v>385.5</v>
      </c>
      <c r="O21" s="14">
        <f>N21</f>
        <v>385.5</v>
      </c>
      <c r="P21" s="14">
        <f t="shared" si="3"/>
        <v>385.5</v>
      </c>
      <c r="Q21" s="14">
        <f t="shared" si="3"/>
        <v>385.5</v>
      </c>
      <c r="R21" s="14">
        <f>Q21</f>
        <v>385.5</v>
      </c>
      <c r="S21" s="14"/>
      <c r="T21" s="14"/>
      <c r="U21" s="14"/>
      <c r="V21" s="14"/>
      <c r="W21" s="13"/>
      <c r="X21" s="17"/>
    </row>
    <row r="22" spans="1:24" ht="15.75">
      <c r="A22" s="7" t="s">
        <v>44</v>
      </c>
      <c r="B22" s="3"/>
      <c r="C22" s="3"/>
      <c r="D22" s="3"/>
      <c r="E22" s="3"/>
      <c r="F22" s="3"/>
      <c r="G22" s="3"/>
      <c r="H22" s="3"/>
      <c r="I22" s="3"/>
      <c r="J22" s="4"/>
      <c r="K22" s="13">
        <v>0</v>
      </c>
      <c r="L22" s="14">
        <f>K22</f>
        <v>0</v>
      </c>
      <c r="M22" s="14">
        <f>L22</f>
        <v>0</v>
      </c>
      <c r="N22" s="14">
        <f>M22</f>
        <v>0</v>
      </c>
      <c r="O22" s="14">
        <v>0</v>
      </c>
      <c r="P22" s="14">
        <f t="shared" si="3"/>
        <v>0</v>
      </c>
      <c r="Q22" s="14">
        <f t="shared" si="3"/>
        <v>0</v>
      </c>
      <c r="R22" s="14">
        <f>Q22</f>
        <v>0</v>
      </c>
      <c r="S22" s="14"/>
      <c r="T22" s="14"/>
      <c r="U22" s="14"/>
      <c r="V22" s="14"/>
      <c r="W22" s="13"/>
      <c r="X22" s="17"/>
    </row>
    <row r="23" spans="1:24" ht="15.75">
      <c r="A23" s="7" t="s">
        <v>66</v>
      </c>
      <c r="B23" s="3"/>
      <c r="C23" s="3"/>
      <c r="D23" s="3"/>
      <c r="E23" s="3"/>
      <c r="F23" s="3"/>
      <c r="G23" s="3"/>
      <c r="H23" s="3"/>
      <c r="I23" s="3"/>
      <c r="J23" s="4"/>
      <c r="K23" s="13"/>
      <c r="L23" s="14"/>
      <c r="M23" s="14"/>
      <c r="N23" s="14"/>
      <c r="O23" s="14">
        <f>O13*0.15</f>
        <v>57.824999999999996</v>
      </c>
      <c r="P23" s="14">
        <f t="shared" si="3"/>
        <v>57.824999999999996</v>
      </c>
      <c r="Q23" s="14">
        <f t="shared" si="3"/>
        <v>57.824999999999996</v>
      </c>
      <c r="R23" s="14">
        <f>Q23</f>
        <v>57.824999999999996</v>
      </c>
      <c r="S23" s="14"/>
      <c r="T23" s="14"/>
      <c r="U23" s="14"/>
      <c r="V23" s="14"/>
      <c r="W23" s="13"/>
      <c r="X23" s="17"/>
    </row>
    <row r="24" spans="1:24" ht="15.75">
      <c r="A24" s="7" t="s">
        <v>67</v>
      </c>
      <c r="B24" s="6"/>
      <c r="C24" s="6"/>
      <c r="D24" s="6"/>
      <c r="E24" s="6"/>
      <c r="F24" s="6"/>
      <c r="G24" s="6"/>
      <c r="H24" s="6"/>
      <c r="I24" s="3"/>
      <c r="J24" s="4"/>
      <c r="K24" s="14">
        <f>K25+K26+K27+K28+K29+K30+K31+K32+K33+K34+K35+K36+K37</f>
        <v>80</v>
      </c>
      <c r="L24" s="14">
        <f>K24</f>
        <v>80</v>
      </c>
      <c r="M24" s="14">
        <f>L24</f>
        <v>80</v>
      </c>
      <c r="N24" s="14">
        <f>N28+N34</f>
        <v>719</v>
      </c>
      <c r="O24" s="14">
        <f>O34</f>
        <v>80</v>
      </c>
      <c r="P24" s="14">
        <f>P34</f>
        <v>80</v>
      </c>
      <c r="Q24" s="14">
        <f>Q34</f>
        <v>80</v>
      </c>
      <c r="R24" s="14"/>
      <c r="S24" s="14"/>
      <c r="T24" s="14"/>
      <c r="U24" s="14"/>
      <c r="V24" s="14"/>
      <c r="W24" s="13"/>
      <c r="X24" s="17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23"/>
      <c r="M28" s="23"/>
      <c r="N28" s="23">
        <v>639</v>
      </c>
      <c r="O28" s="23"/>
      <c r="P28" s="23"/>
      <c r="Q28" s="23"/>
      <c r="R28" s="23"/>
      <c r="S28" s="23"/>
      <c r="T28" s="23"/>
      <c r="U28" s="23"/>
      <c r="V28" s="23"/>
      <c r="W28" s="25"/>
    </row>
    <row r="29" spans="1:23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5"/>
    </row>
    <row r="30" spans="1:23" ht="15">
      <c r="A30" s="2" t="s">
        <v>45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6"/>
    </row>
    <row r="31" spans="1:23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5">
        <v>80</v>
      </c>
      <c r="L34" s="23">
        <f aca="true" t="shared" si="4" ref="L34:Q34">K34</f>
        <v>80</v>
      </c>
      <c r="M34" s="23">
        <f t="shared" si="4"/>
        <v>80</v>
      </c>
      <c r="N34" s="23">
        <f t="shared" si="4"/>
        <v>80</v>
      </c>
      <c r="O34" s="23">
        <f t="shared" si="4"/>
        <v>80</v>
      </c>
      <c r="P34" s="23">
        <f t="shared" si="4"/>
        <v>80</v>
      </c>
      <c r="Q34" s="23">
        <f t="shared" si="4"/>
        <v>80</v>
      </c>
      <c r="R34" s="23">
        <f>Q34</f>
        <v>80</v>
      </c>
      <c r="S34" s="23"/>
      <c r="T34" s="23"/>
      <c r="U34" s="23"/>
      <c r="V34" s="23"/>
      <c r="W34" s="5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"/>
    </row>
    <row r="36" spans="1:23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5"/>
    </row>
    <row r="37" spans="1:23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</row>
    <row r="38" spans="1:23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4">
        <f>K18+K19+K20+K21+K22+K24</f>
        <v>2732.24</v>
      </c>
      <c r="L38" s="14">
        <f>K38</f>
        <v>2732.24</v>
      </c>
      <c r="M38" s="14">
        <f>L38</f>
        <v>2732.24</v>
      </c>
      <c r="N38" s="14">
        <f>N18+N19+N20+N21+N22+N24</f>
        <v>3371.24</v>
      </c>
      <c r="O38" s="14">
        <f>O18+O19+O20+O21+O22+O23+O24</f>
        <v>2978.9599999999996</v>
      </c>
      <c r="P38" s="14">
        <f>O38</f>
        <v>2978.9599999999996</v>
      </c>
      <c r="Q38" s="14">
        <f>P38</f>
        <v>2978.9599999999996</v>
      </c>
      <c r="R38" s="14"/>
      <c r="S38" s="14"/>
      <c r="T38" s="14"/>
      <c r="U38" s="14"/>
      <c r="V38" s="14"/>
      <c r="W38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2014-02-07T06:12:06Z</cp:lastPrinted>
  <dcterms:created xsi:type="dcterms:W3CDTF">2012-04-11T04:06:35Z</dcterms:created>
  <dcterms:modified xsi:type="dcterms:W3CDTF">2018-09-11T06:46:49Z</dcterms:modified>
  <cp:category/>
  <cp:version/>
  <cp:contentType/>
  <cp:contentStatus/>
</cp:coreProperties>
</file>