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<sst xmlns="http://schemas.openxmlformats.org/spreadsheetml/2006/main" count="420" uniqueCount="107">
  <si>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</si>
  <si>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</si>
  <si>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</si>
  <si>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</si>
  <si>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</si>
  <si>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</si>
  <si>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</si>
  <si>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</si>
  <si>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</si>
  <si>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</si>
  <si>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</si>
  <si>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</si>
  <si>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</si>
  <si>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</si>
  <si>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</si>
  <si>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</si>
  <si>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</si>
  <si>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</si>
  <si>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</si>
  <si>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</si>
  <si>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</si>
  <si>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</t>
  </si>
  <si>
    <t>5. Тариф на 2014 год</t>
  </si>
  <si>
    <t xml:space="preserve">6.начислено за февраль  </t>
  </si>
  <si>
    <t xml:space="preserve">6.начислено за март   </t>
  </si>
  <si>
    <t>июнь</t>
  </si>
  <si>
    <t xml:space="preserve">6.начислено за июнь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</si>
  <si>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</si>
  <si>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</si>
  <si>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</si>
  <si>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</si>
  <si>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</si>
  <si>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</si>
  <si>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</si>
  <si>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</si>
  <si>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</si>
  <si>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</si>
  <si>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33 ул. Юбилейная за 4 квартал  </t>
  </si>
  <si>
    <t xml:space="preserve">5.начислено за 4 квартал  </t>
  </si>
  <si>
    <t xml:space="preserve">5.начислено за 3 квартал  </t>
  </si>
  <si>
    <t xml:space="preserve">коммунальным услугам жилого дома № 33 ул. Юбилейная за 3 квартал  </t>
  </si>
  <si>
    <t xml:space="preserve">5.начислено за 2 квартал  </t>
  </si>
  <si>
    <t xml:space="preserve">коммунальным услугам жилого дома № 33 ул. Юбилейная за 2 квартал  </t>
  </si>
  <si>
    <t xml:space="preserve">коммунальным услугам жилого дома № 33 ул. Юбилейная за 1 квартал  </t>
  </si>
  <si>
    <t xml:space="preserve">5.начислено за 1 квартал  </t>
  </si>
  <si>
    <t xml:space="preserve">коммунальным услугам жилого дома № 33  ул. Юбилейная  за январь </t>
  </si>
  <si>
    <t xml:space="preserve">5. Тариф на  </t>
  </si>
  <si>
    <t xml:space="preserve">коммунальным услугам жилого дома № 33 ул. Юбилейная за февраль  </t>
  </si>
  <si>
    <t xml:space="preserve">5. Тариф  </t>
  </si>
  <si>
    <t xml:space="preserve">коммунальным услугам жилого дома № 33 ул. Юбилейная  за март  </t>
  </si>
  <si>
    <t xml:space="preserve">5. Тариф н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</si>
  <si>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</si>
  <si>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</si>
  <si>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</si>
  <si>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</si>
  <si>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</si>
  <si>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</si>
  <si>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</si>
  <si>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</si>
  <si>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</si>
  <si>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</si>
  <si>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</si>
  <si>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</si>
  <si>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</si>
  <si>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</si>
  <si>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</si>
  <si>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</si>
  <si>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</si>
  <si>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</si>
  <si>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</si>
  <si>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01.12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</si>
  <si>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</si>
  <si>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</si>
  <si>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</si>
  <si>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</si>
  <si>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</si>
  <si>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</si>
  <si>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</si>
  <si>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</si>
  <si>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</si>
  <si>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</si>
  <si>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</si>
  <si>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</si>
  <si>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</si>
  <si>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</si>
  <si>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</si>
  <si>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</si>
  <si>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</si>
  <si>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</si>
  <si>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</si>
  <si>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</si>
  <si>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</si>
  <si>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</si>
  <si>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</si>
  <si>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</si>
  <si>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t>г. Электрические сети (списывание показаний)(установка датчиков движ)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</si>
  <si>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</si>
  <si>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(герметизация швов)</t>
  </si>
  <si>
    <t>к. Прочие работы  (кровля)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</si>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</sst>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9">
          <cell r="C339">
            <v>1263.3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workbookViewId="0" topLeftCell="A41">
      <selection activeCell="K68" sqref="K68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80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</row>
    <row r="5" spans="1:11" ht="15">
      <c r="A5" s="2" t="s">
        <v>81</v>
      </c>
      <c r="B5" s="3"/>
      <c r="C5" s="3"/>
      <c r="D5" s="3"/>
      <c r="E5" s="3"/>
      <c r="F5" s="3"/>
      <c r="G5" s="3"/>
      <c r="H5" s="3"/>
      <c r="I5" s="3"/>
      <c r="J5" s="4"/>
      <c r="K5" s="12">
        <v>3445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1263.3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35473.464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96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15652.287</v>
      </c>
    </row>
    <row r="11" spans="1:11" ht="15.75">
      <c r="A11" s="7" t="s">
        <v>13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795.879</v>
      </c>
    </row>
    <row r="12" spans="1:11" ht="15.75">
      <c r="A12" s="7" t="s">
        <v>51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7162.910999999999</v>
      </c>
    </row>
    <row r="13" spans="1:11" ht="15.75">
      <c r="A13" s="7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3789.8999999999996</v>
      </c>
    </row>
    <row r="14" spans="1:11" ht="15.75">
      <c r="A14" s="7" t="s">
        <v>53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Лист2!AI16+Лист2!K16+Лист2!W16+Лист2!W15</f>
        <v>11569.522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38970.498999999996</v>
      </c>
    </row>
    <row r="17" spans="1:9" ht="15">
      <c r="A17" s="1"/>
      <c r="B17" s="1" t="s">
        <v>12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2" ht="15">
      <c r="A20" s="2" t="s">
        <v>82</v>
      </c>
      <c r="B20" s="3"/>
      <c r="C20" s="3"/>
      <c r="D20" s="3"/>
      <c r="E20" s="3"/>
      <c r="F20" s="3"/>
      <c r="G20" s="3"/>
      <c r="H20" s="3"/>
      <c r="I20" s="3"/>
      <c r="J20" s="4"/>
      <c r="K20" s="15">
        <f>K5+K8-K15</f>
        <v>-52.03499999999622</v>
      </c>
      <c r="L20" s="16" t="s">
        <v>20</v>
      </c>
    </row>
    <row r="21" spans="1:11" ht="15">
      <c r="A21" s="2" t="s">
        <v>83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'[1]Лист1'!$C$339</f>
        <v>1263.3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27</v>
      </c>
    </row>
    <row r="24" spans="1:11" ht="15">
      <c r="A24" s="2" t="s">
        <v>41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Лист2!K34+Лист2!W34+Лист2!AI34</f>
        <v>36837.828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96</v>
      </c>
      <c r="B26" s="3"/>
      <c r="C26" s="3"/>
      <c r="D26" s="3"/>
      <c r="E26" s="3"/>
      <c r="F26" s="3"/>
      <c r="G26" s="3"/>
      <c r="H26" s="3"/>
      <c r="I26" s="3"/>
      <c r="J26" s="4"/>
      <c r="K26" s="15">
        <f>K10</f>
        <v>15652.287</v>
      </c>
    </row>
    <row r="27" spans="1:11" ht="15.75">
      <c r="A27" s="7" t="s">
        <v>13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K11</f>
        <v>795.879</v>
      </c>
    </row>
    <row r="28" spans="1:11" ht="15.75">
      <c r="A28" s="7" t="s">
        <v>51</v>
      </c>
      <c r="B28" s="3"/>
      <c r="C28" s="3"/>
      <c r="D28" s="3"/>
      <c r="E28" s="3"/>
      <c r="F28" s="3"/>
      <c r="G28" s="3"/>
      <c r="H28" s="3"/>
      <c r="I28" s="3"/>
      <c r="J28" s="4"/>
      <c r="K28" s="15">
        <f>K12</f>
        <v>7162.910999999999</v>
      </c>
    </row>
    <row r="29" spans="1:11" ht="15.75">
      <c r="A29" s="7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15">
        <f>K13</f>
        <v>3789.8999999999996</v>
      </c>
    </row>
    <row r="30" spans="1:11" ht="15.75">
      <c r="A30" s="7" t="s">
        <v>53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Лист2!K41+Лист2!W40+Лист2!W41+Лист2!AI40+Лист2!AI41</f>
        <v>2879.044</v>
      </c>
    </row>
    <row r="31" spans="1:11" ht="15">
      <c r="A31" s="8" t="s">
        <v>11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30280.021</v>
      </c>
    </row>
    <row r="33" spans="1:9" ht="1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84</v>
      </c>
      <c r="B36" s="3"/>
      <c r="C36" s="3"/>
      <c r="D36" s="3"/>
      <c r="E36" s="3"/>
      <c r="F36" s="3"/>
      <c r="G36" s="3"/>
      <c r="H36" s="3"/>
      <c r="I36" s="3"/>
      <c r="J36" s="4"/>
      <c r="K36" s="12"/>
      <c r="L36" s="16" t="s">
        <v>20</v>
      </c>
    </row>
    <row r="37" spans="1:12" ht="15">
      <c r="A37" s="2" t="s">
        <v>85</v>
      </c>
      <c r="B37" s="3"/>
      <c r="C37" s="3"/>
      <c r="D37" s="3"/>
      <c r="E37" s="3"/>
      <c r="F37" s="3"/>
      <c r="G37" s="3"/>
      <c r="H37" s="3"/>
      <c r="I37" s="3"/>
      <c r="J37" s="4"/>
      <c r="K37" s="12">
        <f>K20+K24-K31</f>
        <v>6505.7720000000045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</f>
        <v>1263.3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27</v>
      </c>
    </row>
    <row r="40" spans="1:11" ht="15">
      <c r="A40" s="2" t="s">
        <v>39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Лист2!K60+Лист2!W60+Лист2!AI60</f>
        <v>37520.01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96</v>
      </c>
      <c r="B42" s="3"/>
      <c r="C42" s="3"/>
      <c r="D42" s="3"/>
      <c r="E42" s="3"/>
      <c r="F42" s="3"/>
      <c r="G42" s="3"/>
      <c r="H42" s="3"/>
      <c r="I42" s="3"/>
      <c r="J42" s="4"/>
      <c r="K42" s="15">
        <f>K26</f>
        <v>15652.287</v>
      </c>
    </row>
    <row r="43" spans="1:11" ht="15.75">
      <c r="A43" s="7" t="s">
        <v>13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795.879</v>
      </c>
    </row>
    <row r="44" spans="1:11" ht="15.75">
      <c r="A44" s="7" t="s">
        <v>51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7162.910999999999</v>
      </c>
    </row>
    <row r="45" spans="1:11" ht="15.75">
      <c r="A45" s="7" t="s">
        <v>52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3789.8999999999996</v>
      </c>
    </row>
    <row r="46" spans="1:11" ht="15.75">
      <c r="A46" s="7" t="s">
        <v>53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Лист2!AI67+Лист2!W67+Лист2!W66+Лист2!K67+Лист2!K66</f>
        <v>43506.043999999994</v>
      </c>
    </row>
    <row r="47" spans="1:11" ht="15">
      <c r="A47" s="8" t="s">
        <v>11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70907.021</v>
      </c>
    </row>
    <row r="49" spans="1:9" ht="15">
      <c r="A49" s="1"/>
      <c r="B49" s="1" t="s">
        <v>12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37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86</v>
      </c>
      <c r="B52" s="3"/>
      <c r="C52" s="3"/>
      <c r="D52" s="3"/>
      <c r="E52" s="3"/>
      <c r="F52" s="3"/>
      <c r="G52" s="3"/>
      <c r="H52" s="3"/>
      <c r="I52" s="3"/>
      <c r="J52" s="4"/>
      <c r="K52" s="15">
        <f>K37+K40-K47</f>
        <v>-26881.238999999987</v>
      </c>
      <c r="L52" s="16"/>
    </row>
    <row r="53" spans="1:11" ht="15">
      <c r="A53" s="2" t="s">
        <v>87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1263.3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27</v>
      </c>
    </row>
    <row r="56" spans="1:11" ht="15">
      <c r="A56" s="2" t="s">
        <v>38</v>
      </c>
      <c r="B56" s="3"/>
      <c r="C56" s="3"/>
      <c r="D56" s="3"/>
      <c r="E56" s="3"/>
      <c r="F56" s="3"/>
      <c r="G56" s="3"/>
      <c r="H56" s="3"/>
      <c r="I56" s="3"/>
      <c r="J56" s="4"/>
      <c r="K56" s="15">
        <f>Лист2!K86*3</f>
        <v>37520.01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96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15652.287</v>
      </c>
    </row>
    <row r="59" spans="1:11" ht="15.75">
      <c r="A59" s="7" t="s">
        <v>13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795.879</v>
      </c>
    </row>
    <row r="60" spans="1:14" ht="15.75">
      <c r="A60" s="7" t="s">
        <v>51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7162.910999999999</v>
      </c>
      <c r="N60" s="17"/>
    </row>
    <row r="61" spans="1:14" ht="15.75">
      <c r="A61" s="7" t="s">
        <v>52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3789.8999999999996</v>
      </c>
      <c r="N61" s="17"/>
    </row>
    <row r="62" spans="1:14" ht="15.75">
      <c r="A62" s="7" t="s">
        <v>53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Лист2!K93+Лист2!W93+Лист2!AI93</f>
        <v>810</v>
      </c>
      <c r="N62" s="17"/>
    </row>
    <row r="63" spans="1:11" ht="15">
      <c r="A63" s="8" t="s">
        <v>11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28210.977</v>
      </c>
    </row>
    <row r="65" spans="1:12" ht="15">
      <c r="A65" s="2" t="s">
        <v>88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3445</v>
      </c>
      <c r="L65" s="16"/>
    </row>
    <row r="66" spans="1:11" ht="15">
      <c r="A66" s="20" t="s">
        <v>89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147351.312</v>
      </c>
    </row>
    <row r="67" spans="1:11" ht="15">
      <c r="A67" s="21" t="s">
        <v>90</v>
      </c>
      <c r="B67" s="22"/>
      <c r="C67" s="22"/>
      <c r="D67" s="22"/>
      <c r="E67" s="22"/>
      <c r="F67" s="22"/>
      <c r="G67" s="22"/>
      <c r="H67" s="22"/>
      <c r="I67" s="22"/>
      <c r="J67" s="10"/>
      <c r="K67" s="15">
        <f>K63+K47+K31+K15</f>
        <v>168368.51799999998</v>
      </c>
    </row>
    <row r="68" spans="1:12" ht="15">
      <c r="A68" s="2" t="s">
        <v>91</v>
      </c>
      <c r="B68" s="3"/>
      <c r="C68" s="3"/>
      <c r="D68" s="3"/>
      <c r="E68" s="3"/>
      <c r="F68" s="3"/>
      <c r="G68" s="3"/>
      <c r="H68" s="3"/>
      <c r="I68" s="3"/>
      <c r="J68" s="4"/>
      <c r="K68" s="15">
        <f>K65+K66-K67</f>
        <v>-17572.205999999976</v>
      </c>
      <c r="L68" s="17"/>
    </row>
    <row r="69" spans="1:11" ht="15">
      <c r="A69" s="2" t="s">
        <v>92</v>
      </c>
      <c r="B69" s="3"/>
      <c r="C69" s="3"/>
      <c r="D69" s="3"/>
      <c r="E69" s="3"/>
      <c r="F69" s="3"/>
      <c r="G69" s="3"/>
      <c r="H69" s="3"/>
      <c r="I69" s="3"/>
      <c r="J69" s="4"/>
      <c r="K69" s="15" t="s">
        <v>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H97">
      <selection activeCell="K111" sqref="K111:K132"/>
    </sheetView>
  </sheetViews>
  <sheetFormatPr defaultColWidth="9.00390625" defaultRowHeight="12.75"/>
  <cols>
    <col min="10" max="10" width="18.125" style="0" customWidth="1"/>
    <col min="22" max="22" width="8.37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49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54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  <c r="M4" s="2" t="s">
        <v>56</v>
      </c>
      <c r="N4" s="3"/>
      <c r="O4" s="3"/>
      <c r="P4" s="3"/>
      <c r="Q4" s="3"/>
      <c r="R4" s="3"/>
      <c r="S4" s="3"/>
      <c r="T4" s="3"/>
      <c r="U4" s="3"/>
      <c r="V4" s="4"/>
      <c r="W4" s="15">
        <f>K5+K9-K27</f>
        <v>-4464.171</v>
      </c>
      <c r="X4" s="16" t="s">
        <v>20</v>
      </c>
      <c r="Y4" s="2" t="s">
        <v>77</v>
      </c>
      <c r="Z4" s="3"/>
      <c r="AA4" s="3"/>
      <c r="AB4" s="3"/>
      <c r="AC4" s="3"/>
      <c r="AD4" s="3"/>
      <c r="AE4" s="3"/>
      <c r="AF4" s="3"/>
      <c r="AG4" s="3"/>
      <c r="AH4" s="4"/>
      <c r="AI4" s="15">
        <f>W9+W4-W27</f>
        <v>-2472.8640000000014</v>
      </c>
      <c r="AJ4" s="16"/>
    </row>
    <row r="5" spans="1:36" ht="15">
      <c r="A5" s="2" t="s">
        <v>55</v>
      </c>
      <c r="B5" s="3"/>
      <c r="C5" s="3"/>
      <c r="D5" s="3"/>
      <c r="E5" s="3"/>
      <c r="F5" s="3"/>
      <c r="G5" s="3"/>
      <c r="H5" s="3"/>
      <c r="I5" s="3"/>
      <c r="J5" s="4"/>
      <c r="K5" s="12">
        <v>3445</v>
      </c>
      <c r="M5" s="2" t="s">
        <v>57</v>
      </c>
      <c r="N5" s="3"/>
      <c r="O5" s="3"/>
      <c r="P5" s="3"/>
      <c r="Q5" s="3"/>
      <c r="R5" s="3"/>
      <c r="S5" s="3"/>
      <c r="T5" s="3"/>
      <c r="U5" s="3"/>
      <c r="V5" s="4"/>
      <c r="W5" s="12"/>
      <c r="X5" s="16"/>
      <c r="Y5" s="2" t="s">
        <v>76</v>
      </c>
      <c r="Z5" s="3"/>
      <c r="AA5" s="3"/>
      <c r="AB5" s="3"/>
      <c r="AC5" s="3"/>
      <c r="AD5" s="3"/>
      <c r="AE5" s="3"/>
      <c r="AF5" s="3"/>
      <c r="AG5" s="3"/>
      <c r="AH5" s="4"/>
      <c r="AI5" s="12" t="s">
        <v>20</v>
      </c>
      <c r="AJ5" s="16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1263.3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1263.3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1263.3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27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4">
        <v>9.36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9.36</v>
      </c>
      <c r="Y8" s="2" t="s">
        <v>48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9.36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11824.488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11824.488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11824.488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5217.429</v>
      </c>
      <c r="M11" s="7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5217.429</v>
      </c>
      <c r="Y11" s="7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5217.429</v>
      </c>
    </row>
    <row r="12" spans="1:35" ht="15.75">
      <c r="A12" s="7" t="s">
        <v>13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265.293</v>
      </c>
      <c r="M12" s="7" t="s">
        <v>13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265.293</v>
      </c>
      <c r="Y12" s="7" t="s">
        <v>13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265.293</v>
      </c>
    </row>
    <row r="13" spans="1:35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2387.6369999999997</v>
      </c>
      <c r="M13" s="7" t="s">
        <v>51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2387.6369999999997</v>
      </c>
      <c r="Y13" s="7" t="s">
        <v>51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2387.6369999999997</v>
      </c>
    </row>
    <row r="14" spans="1:35" ht="15.75">
      <c r="A14" s="7" t="s">
        <v>52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1263.3</v>
      </c>
      <c r="M14" s="7" t="s">
        <v>52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1263.3</v>
      </c>
      <c r="Y14" s="7" t="s">
        <v>52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1263.3</v>
      </c>
    </row>
    <row r="15" spans="1:35" ht="15.75">
      <c r="A15" s="7" t="s">
        <v>78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78</v>
      </c>
      <c r="N15" s="3"/>
      <c r="O15" s="3"/>
      <c r="P15" s="3"/>
      <c r="Q15" s="3"/>
      <c r="R15" s="3"/>
      <c r="S15" s="3"/>
      <c r="T15" s="3"/>
      <c r="U15" s="3"/>
      <c r="V15" s="4"/>
      <c r="W15" s="15">
        <f>W6*0.34</f>
        <v>429.522</v>
      </c>
      <c r="Y15" s="7" t="s">
        <v>78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v>0</v>
      </c>
    </row>
    <row r="16" spans="1:35" ht="15.75">
      <c r="A16" s="7" t="s">
        <v>79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</f>
        <v>10600</v>
      </c>
      <c r="M16" s="7" t="s">
        <v>79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270</v>
      </c>
      <c r="Y16" s="7" t="s">
        <v>79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</f>
        <v>270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95</v>
      </c>
      <c r="B20" s="3"/>
      <c r="C20" s="3"/>
      <c r="D20" s="3"/>
      <c r="E20" s="3"/>
      <c r="F20" s="3"/>
      <c r="G20" s="3"/>
      <c r="H20" s="3"/>
      <c r="I20" s="3"/>
      <c r="J20" s="4"/>
      <c r="K20" s="5">
        <f>270+10330</f>
        <v>10600</v>
      </c>
      <c r="M20" s="2" t="s">
        <v>93</v>
      </c>
      <c r="N20" s="3"/>
      <c r="O20" s="3"/>
      <c r="P20" s="3"/>
      <c r="Q20" s="3"/>
      <c r="R20" s="3"/>
      <c r="S20" s="3"/>
      <c r="T20" s="3"/>
      <c r="U20" s="3"/>
      <c r="V20" s="4"/>
      <c r="W20" s="5">
        <v>270</v>
      </c>
      <c r="Y20" s="2" t="s">
        <v>93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270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94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94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94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19733.659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9833.181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9403.659</v>
      </c>
    </row>
    <row r="28" spans="1:33" ht="15.75">
      <c r="A28" s="1"/>
      <c r="B28" s="1"/>
      <c r="C28" s="1"/>
      <c r="D28" s="1"/>
      <c r="E28" s="23" t="s">
        <v>29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27</v>
      </c>
      <c r="S28" s="1"/>
      <c r="T28" s="1"/>
      <c r="U28" s="1"/>
      <c r="Y28" s="1"/>
      <c r="Z28" s="1"/>
      <c r="AA28" s="1"/>
      <c r="AB28" s="1"/>
      <c r="AC28" s="1"/>
      <c r="AD28" s="23" t="s">
        <v>25</v>
      </c>
      <c r="AE28" s="1"/>
      <c r="AF28" s="1"/>
      <c r="AG28" s="1"/>
    </row>
    <row r="29" spans="1:36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5">
        <f>AI9+AI4-AI27</f>
        <v>-52.03500000000167</v>
      </c>
      <c r="L29" s="16"/>
      <c r="M29" s="2" t="s">
        <v>60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20</v>
      </c>
      <c r="X29" s="16" t="s">
        <v>20</v>
      </c>
      <c r="Y29" s="2" t="s">
        <v>75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20</v>
      </c>
      <c r="AJ29" s="16" t="s">
        <v>20</v>
      </c>
    </row>
    <row r="30" spans="1:36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2"/>
      <c r="M30" s="2" t="s">
        <v>61</v>
      </c>
      <c r="N30" s="3"/>
      <c r="O30" s="3"/>
      <c r="P30" s="3"/>
      <c r="Q30" s="3"/>
      <c r="R30" s="3"/>
      <c r="S30" s="3"/>
      <c r="T30" s="3"/>
      <c r="U30" s="3"/>
      <c r="V30" s="4"/>
      <c r="W30" s="12">
        <f>K34+K29-K52</f>
        <v>2368.793999999998</v>
      </c>
      <c r="X30" s="17">
        <f>K29+K34-K52</f>
        <v>2368.793999999998</v>
      </c>
      <c r="Y30" s="2" t="s">
        <v>74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3832.2829999999976</v>
      </c>
      <c r="AJ30" s="16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1263.3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1263.3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1263.3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27</v>
      </c>
    </row>
    <row r="33" spans="1:35" ht="15">
      <c r="A33" s="2" t="s">
        <v>48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9.36</v>
      </c>
      <c r="M33" s="2" t="s">
        <v>48</v>
      </c>
      <c r="N33" s="3"/>
      <c r="O33" s="3"/>
      <c r="P33" s="3"/>
      <c r="Q33" s="3"/>
      <c r="R33" s="3"/>
      <c r="S33" s="3"/>
      <c r="T33" s="3"/>
      <c r="U33" s="3"/>
      <c r="V33" s="4"/>
      <c r="W33" s="14">
        <v>9.9</v>
      </c>
      <c r="Y33" s="2" t="s">
        <v>50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9.9</v>
      </c>
    </row>
    <row r="34" spans="1:35" ht="15">
      <c r="A34" s="2" t="s">
        <v>30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11824.488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12506.67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12506.67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96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5217.429</v>
      </c>
      <c r="M36" s="7" t="s">
        <v>96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5217.429</v>
      </c>
      <c r="Y36" s="7" t="s">
        <v>96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5217.429</v>
      </c>
    </row>
    <row r="37" spans="1:35" ht="15.75">
      <c r="A37" s="7" t="s">
        <v>13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265.293</v>
      </c>
      <c r="M37" s="7" t="s">
        <v>13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265.293</v>
      </c>
      <c r="Y37" s="7" t="s">
        <v>13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265.293</v>
      </c>
    </row>
    <row r="38" spans="1:35" ht="15.75">
      <c r="A38" s="7" t="s">
        <v>51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2387.6369999999997</v>
      </c>
      <c r="M38" s="7" t="s">
        <v>51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2387.6369999999997</v>
      </c>
      <c r="Y38" s="7" t="s">
        <v>51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2387.6369999999997</v>
      </c>
    </row>
    <row r="39" spans="1:35" ht="15.75">
      <c r="A39" s="7" t="s">
        <v>52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1263.3</v>
      </c>
      <c r="M39" s="7" t="s">
        <v>52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1263.3</v>
      </c>
      <c r="Y39" s="7" t="s">
        <v>52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1263.3</v>
      </c>
    </row>
    <row r="40" spans="1:35" ht="15.75">
      <c r="A40" s="7" t="s">
        <v>78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78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429.522</v>
      </c>
      <c r="Y40" s="7" t="s">
        <v>78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429.522</v>
      </c>
    </row>
    <row r="41" spans="1:35" ht="15.75">
      <c r="A41" s="7" t="s">
        <v>79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270</v>
      </c>
      <c r="M41" s="7" t="s">
        <v>79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1480</v>
      </c>
      <c r="Y41" s="7" t="s">
        <v>79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AI45</f>
        <v>270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93</v>
      </c>
      <c r="B45" s="3"/>
      <c r="C45" s="3"/>
      <c r="D45" s="3"/>
      <c r="E45" s="3"/>
      <c r="F45" s="3"/>
      <c r="G45" s="3"/>
      <c r="H45" s="3"/>
      <c r="I45" s="3"/>
      <c r="J45" s="4"/>
      <c r="K45" s="5">
        <v>270</v>
      </c>
      <c r="M45" s="2" t="s">
        <v>93</v>
      </c>
      <c r="N45" s="3"/>
      <c r="O45" s="3"/>
      <c r="P45" s="3"/>
      <c r="Q45" s="3"/>
      <c r="R45" s="3"/>
      <c r="S45" s="3"/>
      <c r="T45" s="3"/>
      <c r="U45" s="3"/>
      <c r="V45" s="4"/>
      <c r="W45" s="5">
        <f>270+1210</f>
        <v>1480</v>
      </c>
      <c r="Y45" s="2" t="s">
        <v>93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270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94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94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94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9403.659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11043.181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9833.181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6" ht="15">
      <c r="A55" s="2" t="s">
        <v>62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20</v>
      </c>
      <c r="L55" s="16"/>
      <c r="M55" s="2" t="s">
        <v>64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20</v>
      </c>
      <c r="X55" s="16"/>
      <c r="Y55" s="2" t="s">
        <v>73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20</v>
      </c>
      <c r="AJ55" s="16"/>
    </row>
    <row r="56" spans="1:35" ht="15">
      <c r="A56" s="2" t="s">
        <v>63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6505.771999999997</v>
      </c>
      <c r="M56" s="2" t="s">
        <v>65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6551.260999999995</v>
      </c>
      <c r="Y56" s="2" t="s">
        <v>72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1048.7499999999964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1263.3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1263.3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1263.3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27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27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27</v>
      </c>
    </row>
    <row r="59" spans="1:35" ht="15">
      <c r="A59" s="2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9.9</v>
      </c>
      <c r="M59" s="2" t="s">
        <v>48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9.9</v>
      </c>
      <c r="Y59" s="2" t="s">
        <v>48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9.9</v>
      </c>
    </row>
    <row r="60" spans="1:35" ht="15">
      <c r="A60" s="2" t="s">
        <v>31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12506.67</v>
      </c>
      <c r="M60" s="2" t="s">
        <v>32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12506.67</v>
      </c>
      <c r="Y60" s="2" t="s">
        <v>33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12506.67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26" t="s">
        <v>20</v>
      </c>
    </row>
    <row r="62" spans="1:35" ht="15.75">
      <c r="A62" s="7" t="s">
        <v>96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5217.429</v>
      </c>
      <c r="M62" s="7" t="s">
        <v>96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5217.429</v>
      </c>
      <c r="Y62" s="7" t="s">
        <v>96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5217.429</v>
      </c>
    </row>
    <row r="63" spans="1:35" ht="15.75">
      <c r="A63" s="7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265.293</v>
      </c>
      <c r="M63" s="7" t="s">
        <v>13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265.293</v>
      </c>
      <c r="Y63" s="7" t="s">
        <v>13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265.293</v>
      </c>
    </row>
    <row r="64" spans="1:35" ht="15.75">
      <c r="A64" s="7" t="s">
        <v>51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2387.6369999999997</v>
      </c>
      <c r="M64" s="7" t="s">
        <v>51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2387.6369999999997</v>
      </c>
      <c r="Y64" s="7" t="s">
        <v>51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2387.6369999999997</v>
      </c>
    </row>
    <row r="65" spans="1:35" ht="15.75">
      <c r="A65" s="7" t="s">
        <v>52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1263.3</v>
      </c>
      <c r="M65" s="7" t="s">
        <v>52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1263.3</v>
      </c>
      <c r="Y65" s="7" t="s">
        <v>52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1263.3</v>
      </c>
    </row>
    <row r="66" spans="1:35" ht="15.75">
      <c r="A66" s="7" t="s">
        <v>78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429.522</v>
      </c>
      <c r="M66" s="7" t="s">
        <v>78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429.522</v>
      </c>
      <c r="Y66" s="7" t="s">
        <v>78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79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K71+K72</f>
        <v>2898</v>
      </c>
      <c r="M67" s="7" t="s">
        <v>79</v>
      </c>
      <c r="N67" s="6"/>
      <c r="O67" s="6"/>
      <c r="P67" s="6"/>
      <c r="Q67" s="6"/>
      <c r="R67" s="6"/>
      <c r="S67" s="6"/>
      <c r="T67" s="6"/>
      <c r="U67" s="3"/>
      <c r="V67" s="4"/>
      <c r="W67" s="15">
        <f>W71+W77</f>
        <v>8446</v>
      </c>
      <c r="Y67" s="7" t="s">
        <v>79</v>
      </c>
      <c r="Z67" s="6"/>
      <c r="AA67" s="6"/>
      <c r="AB67" s="6"/>
      <c r="AC67" s="6"/>
      <c r="AD67" s="6"/>
      <c r="AE67" s="6"/>
      <c r="AF67" s="6"/>
      <c r="AG67" s="3"/>
      <c r="AH67" s="4"/>
      <c r="AI67" s="15">
        <f>AI68+AI69+AI71+AI72+AI77</f>
        <v>31303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>
        <v>218</v>
      </c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>
        <v>5477</v>
      </c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93</v>
      </c>
      <c r="B71" s="3"/>
      <c r="C71" s="3"/>
      <c r="D71" s="3"/>
      <c r="E71" s="3"/>
      <c r="F71" s="3"/>
      <c r="G71" s="3"/>
      <c r="H71" s="3"/>
      <c r="I71" s="3"/>
      <c r="J71" s="4"/>
      <c r="K71" s="5">
        <v>270</v>
      </c>
      <c r="M71" s="2" t="s">
        <v>93</v>
      </c>
      <c r="N71" s="3"/>
      <c r="O71" s="3"/>
      <c r="P71" s="3"/>
      <c r="Q71" s="3"/>
      <c r="R71" s="3"/>
      <c r="S71" s="3"/>
      <c r="T71" s="3"/>
      <c r="U71" s="3"/>
      <c r="V71" s="4"/>
      <c r="W71" s="5">
        <v>270</v>
      </c>
      <c r="Y71" s="2" t="s">
        <v>93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f>270+605</f>
        <v>875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>
        <v>2628</v>
      </c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>
        <f>1314+1752</f>
        <v>3066</v>
      </c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94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97</v>
      </c>
      <c r="N77" s="3"/>
      <c r="O77" s="3"/>
      <c r="P77" s="3"/>
      <c r="Q77" s="3"/>
      <c r="R77" s="3"/>
      <c r="S77" s="3"/>
      <c r="T77" s="3"/>
      <c r="U77" s="3"/>
      <c r="V77" s="4"/>
      <c r="W77" s="25">
        <v>8176</v>
      </c>
      <c r="Y77" s="2" t="s">
        <v>98</v>
      </c>
      <c r="Z77" s="3"/>
      <c r="AA77" s="3"/>
      <c r="AB77" s="3"/>
      <c r="AC77" s="3"/>
      <c r="AD77" s="3"/>
      <c r="AE77" s="3"/>
      <c r="AF77" s="3"/>
      <c r="AG77" s="3"/>
      <c r="AH77" s="4"/>
      <c r="AI77" s="25">
        <v>21667</v>
      </c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12461.181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18009.181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AI62+AI63+AI64+AI65+AI67</f>
        <v>40436.659</v>
      </c>
    </row>
    <row r="80" spans="5:30" ht="12.75">
      <c r="E80" s="18" t="s">
        <v>17</v>
      </c>
      <c r="R80" s="19" t="s">
        <v>18</v>
      </c>
      <c r="AD80" s="19" t="s">
        <v>19</v>
      </c>
    </row>
    <row r="81" spans="1:36" ht="15">
      <c r="A81" s="2" t="s">
        <v>66</v>
      </c>
      <c r="B81" s="3"/>
      <c r="C81" s="3"/>
      <c r="D81" s="3"/>
      <c r="E81" s="3"/>
      <c r="F81" s="3"/>
      <c r="G81" s="3"/>
      <c r="H81" s="3"/>
      <c r="I81" s="3"/>
      <c r="J81" s="4"/>
      <c r="K81" s="15">
        <f>AI56+AI60-AI78</f>
        <v>-26881.239</v>
      </c>
      <c r="L81" s="16"/>
      <c r="M81" s="2" t="s">
        <v>68</v>
      </c>
      <c r="N81" s="3"/>
      <c r="O81" s="3"/>
      <c r="P81" s="3"/>
      <c r="Q81" s="3"/>
      <c r="R81" s="3"/>
      <c r="S81" s="3"/>
      <c r="T81" s="3"/>
      <c r="U81" s="3"/>
      <c r="V81" s="4"/>
      <c r="W81" s="15">
        <f>K81+K86-K104</f>
        <v>-23778.228000000003</v>
      </c>
      <c r="X81" s="17"/>
      <c r="Y81" s="2" t="s">
        <v>71</v>
      </c>
      <c r="Z81" s="3"/>
      <c r="AA81" s="3"/>
      <c r="AB81" s="3"/>
      <c r="AC81" s="3"/>
      <c r="AD81" s="3"/>
      <c r="AE81" s="3"/>
      <c r="AF81" s="3"/>
      <c r="AG81" s="3"/>
      <c r="AH81" s="4"/>
      <c r="AI81" s="15">
        <f>W81+W86-W104</f>
        <v>-20670.267</v>
      </c>
      <c r="AJ81" s="17"/>
    </row>
    <row r="82" spans="1:35" ht="15">
      <c r="A82" s="2" t="s">
        <v>67</v>
      </c>
      <c r="B82" s="3"/>
      <c r="C82" s="3"/>
      <c r="D82" s="3"/>
      <c r="E82" s="3"/>
      <c r="F82" s="3"/>
      <c r="G82" s="3"/>
      <c r="H82" s="3"/>
      <c r="I82" s="3"/>
      <c r="J82" s="4"/>
      <c r="K82" s="12" t="s">
        <v>20</v>
      </c>
      <c r="M82" s="2" t="s">
        <v>69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20</v>
      </c>
      <c r="Y82" s="2" t="s">
        <v>70</v>
      </c>
      <c r="Z82" s="3"/>
      <c r="AA82" s="3"/>
      <c r="AB82" s="3"/>
      <c r="AC82" s="3"/>
      <c r="AD82" s="3"/>
      <c r="AE82" s="3"/>
      <c r="AF82" s="3"/>
      <c r="AG82" s="3"/>
      <c r="AH82" s="4"/>
      <c r="AI82" s="12" t="s">
        <v>20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1263.3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v>1263.8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1263.8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27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27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27</v>
      </c>
    </row>
    <row r="85" spans="1:35" ht="15">
      <c r="A85" s="2" t="s">
        <v>48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9.9</v>
      </c>
      <c r="M85" s="2" t="s">
        <v>48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9.9</v>
      </c>
      <c r="Y85" s="2" t="s">
        <v>22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9.9</v>
      </c>
    </row>
    <row r="86" spans="1:35" ht="15">
      <c r="A86" s="2" t="s">
        <v>36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12506.67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15">
        <f>W83*W85</f>
        <v>12511.62</v>
      </c>
      <c r="Y86" s="2" t="s">
        <v>34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12511.62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96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5217.429</v>
      </c>
      <c r="M88" s="7" t="s">
        <v>96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5217.429</v>
      </c>
      <c r="Y88" s="7" t="s">
        <v>96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5217.429</v>
      </c>
    </row>
    <row r="89" spans="1:35" ht="15.75">
      <c r="A89" s="7" t="s">
        <v>13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265.293</v>
      </c>
      <c r="M89" s="7" t="s">
        <v>13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265.293</v>
      </c>
      <c r="Y89" s="7" t="s">
        <v>13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265.293</v>
      </c>
    </row>
    <row r="90" spans="1:35" ht="15.75">
      <c r="A90" s="7" t="s">
        <v>51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2387.6369999999997</v>
      </c>
      <c r="M90" s="7" t="s">
        <v>51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2387.6369999999997</v>
      </c>
      <c r="Y90" s="7" t="s">
        <v>51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2387.6369999999997</v>
      </c>
    </row>
    <row r="91" spans="1:35" ht="15.75">
      <c r="A91" s="7" t="s">
        <v>52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1263.3</v>
      </c>
      <c r="M91" s="7" t="s">
        <v>52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1263.3</v>
      </c>
      <c r="Y91" s="7" t="s">
        <v>52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1263.3</v>
      </c>
    </row>
    <row r="92" spans="1:35" ht="15.75">
      <c r="A92" s="7" t="s">
        <v>78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78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78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f>W92</f>
        <v>0</v>
      </c>
    </row>
    <row r="93" spans="1:35" ht="15.75">
      <c r="A93" s="7" t="s">
        <v>79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</f>
        <v>270</v>
      </c>
      <c r="M93" s="7" t="s">
        <v>79</v>
      </c>
      <c r="N93" s="6"/>
      <c r="O93" s="6"/>
      <c r="P93" s="6"/>
      <c r="Q93" s="6"/>
      <c r="R93" s="6"/>
      <c r="S93" s="6"/>
      <c r="T93" s="6"/>
      <c r="U93" s="3"/>
      <c r="V93" s="4"/>
      <c r="W93" s="14">
        <f>W97</f>
        <v>270</v>
      </c>
      <c r="Y93" s="7" t="s">
        <v>79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</f>
        <v>270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93</v>
      </c>
      <c r="B97" s="3"/>
      <c r="C97" s="3"/>
      <c r="D97" s="3"/>
      <c r="E97" s="3"/>
      <c r="F97" s="3"/>
      <c r="G97" s="3"/>
      <c r="H97" s="3"/>
      <c r="I97" s="3"/>
      <c r="J97" s="4"/>
      <c r="K97" s="5">
        <v>270</v>
      </c>
      <c r="M97" s="2" t="s">
        <v>93</v>
      </c>
      <c r="N97" s="3"/>
      <c r="O97" s="3"/>
      <c r="P97" s="3"/>
      <c r="Q97" s="3"/>
      <c r="R97" s="3"/>
      <c r="S97" s="3"/>
      <c r="T97" s="3"/>
      <c r="U97" s="3"/>
      <c r="V97" s="4"/>
      <c r="W97" s="5">
        <v>270</v>
      </c>
      <c r="Y97" s="2" t="s">
        <v>93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270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94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94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94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9403.659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9403.659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9403.659</v>
      </c>
    </row>
    <row r="106" ht="12.75">
      <c r="AI106" s="17" t="s">
        <v>20</v>
      </c>
    </row>
    <row r="107" ht="12.75">
      <c r="AI107" s="24">
        <f>AI86+AI81-AI104</f>
        <v>-17562.305999999997</v>
      </c>
    </row>
    <row r="108" spans="11:22" ht="15">
      <c r="K108" t="s">
        <v>99</v>
      </c>
      <c r="L108" t="s">
        <v>100</v>
      </c>
      <c r="M108" s="27" t="s">
        <v>101</v>
      </c>
      <c r="N108" t="s">
        <v>29</v>
      </c>
      <c r="O108" t="s">
        <v>27</v>
      </c>
      <c r="P108" t="s">
        <v>25</v>
      </c>
      <c r="Q108" t="s">
        <v>14</v>
      </c>
      <c r="R108" t="s">
        <v>15</v>
      </c>
      <c r="S108" t="s">
        <v>16</v>
      </c>
      <c r="T108" t="s">
        <v>102</v>
      </c>
      <c r="U108" t="s">
        <v>18</v>
      </c>
      <c r="V108" t="s">
        <v>19</v>
      </c>
    </row>
    <row r="109" spans="1:35" ht="15">
      <c r="A109" s="2" t="s">
        <v>103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26">
        <f>W4</f>
        <v>-4464.171</v>
      </c>
      <c r="M109" s="26">
        <f>AI4</f>
        <v>-2472.8640000000014</v>
      </c>
      <c r="N109" s="26">
        <f>K29</f>
        <v>-52.03500000000167</v>
      </c>
      <c r="O109" s="26"/>
      <c r="P109" s="26"/>
      <c r="Q109" s="26"/>
      <c r="R109" s="26"/>
      <c r="S109" s="26"/>
      <c r="T109" s="26">
        <f>K81</f>
        <v>-26881.239</v>
      </c>
      <c r="U109" s="26">
        <f>W81</f>
        <v>-23778.228000000003</v>
      </c>
      <c r="V109" s="26">
        <f>AI81</f>
        <v>-20670.267</v>
      </c>
      <c r="AI109" s="17"/>
    </row>
    <row r="110" spans="1:22" ht="15">
      <c r="A110" s="2" t="s">
        <v>104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3445</v>
      </c>
      <c r="L110" s="26">
        <f aca="true" t="shared" si="0" ref="L110:L132">W5</f>
        <v>0</v>
      </c>
      <c r="M110" s="26" t="str">
        <f aca="true" t="shared" si="1" ref="M110:M132">AI5</f>
        <v> </v>
      </c>
      <c r="N110" s="26">
        <f aca="true" t="shared" si="2" ref="N110:N132">K30</f>
        <v>0</v>
      </c>
      <c r="O110" s="26">
        <f>W30</f>
        <v>2368.793999999998</v>
      </c>
      <c r="P110" s="26">
        <f>AI30</f>
        <v>3832.2829999999976</v>
      </c>
      <c r="Q110" s="26">
        <f>K56</f>
        <v>6505.771999999997</v>
      </c>
      <c r="R110" s="26">
        <f>W56</f>
        <v>6551.260999999995</v>
      </c>
      <c r="S110" s="26">
        <f>AI56</f>
        <v>1048.7499999999964</v>
      </c>
      <c r="T110" s="26" t="str">
        <f aca="true" t="shared" si="3" ref="T110:T132">K82</f>
        <v> </v>
      </c>
      <c r="U110" s="26" t="str">
        <f aca="true" t="shared" si="4" ref="U110:U132">W82</f>
        <v> </v>
      </c>
      <c r="V110" s="26" t="str">
        <f aca="true" t="shared" si="5" ref="V110:V132">AI82</f>
        <v> 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8">
        <f aca="true" t="shared" si="6" ref="K111:K132">K6</f>
        <v>1263.3</v>
      </c>
      <c r="L111" s="29">
        <f t="shared" si="0"/>
        <v>1263.3</v>
      </c>
      <c r="M111" s="29">
        <f t="shared" si="1"/>
        <v>1263.3</v>
      </c>
      <c r="N111" s="29">
        <f t="shared" si="2"/>
        <v>1263.3</v>
      </c>
      <c r="O111" s="29">
        <f aca="true" t="shared" si="7" ref="O111:O132">W31</f>
        <v>1263.3</v>
      </c>
      <c r="P111" s="29">
        <f aca="true" t="shared" si="8" ref="P111:P132">AI31</f>
        <v>1263.3</v>
      </c>
      <c r="Q111" s="29">
        <f aca="true" t="shared" si="9" ref="Q111:Q132">K57</f>
        <v>1263.3</v>
      </c>
      <c r="R111" s="29">
        <f aca="true" t="shared" si="10" ref="R111:R132">W57</f>
        <v>1263.3</v>
      </c>
      <c r="S111" s="29">
        <f aca="true" t="shared" si="11" ref="S111:S132">AI57</f>
        <v>1263.3</v>
      </c>
      <c r="T111" s="29">
        <f t="shared" si="3"/>
        <v>1263.3</v>
      </c>
      <c r="U111" s="29">
        <f t="shared" si="4"/>
        <v>1263.8</v>
      </c>
      <c r="V111" s="29">
        <f t="shared" si="5"/>
        <v>1263.8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5">
        <f t="shared" si="6"/>
        <v>27</v>
      </c>
      <c r="L112" s="26">
        <f t="shared" si="0"/>
        <v>27</v>
      </c>
      <c r="M112" s="26">
        <f t="shared" si="1"/>
        <v>27</v>
      </c>
      <c r="N112" s="26">
        <f t="shared" si="2"/>
        <v>27</v>
      </c>
      <c r="O112" s="26">
        <f t="shared" si="7"/>
        <v>27</v>
      </c>
      <c r="P112" s="26">
        <f t="shared" si="8"/>
        <v>27</v>
      </c>
      <c r="Q112" s="26">
        <f t="shared" si="9"/>
        <v>27</v>
      </c>
      <c r="R112" s="26">
        <f t="shared" si="10"/>
        <v>27</v>
      </c>
      <c r="S112" s="26">
        <f t="shared" si="11"/>
        <v>27</v>
      </c>
      <c r="T112" s="26">
        <f t="shared" si="3"/>
        <v>27</v>
      </c>
      <c r="U112" s="26">
        <f t="shared" si="4"/>
        <v>27</v>
      </c>
      <c r="V112" s="26">
        <f t="shared" si="5"/>
        <v>27</v>
      </c>
    </row>
    <row r="113" spans="1:22" ht="15">
      <c r="A113" s="2" t="s">
        <v>48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6"/>
        <v>9.36</v>
      </c>
      <c r="L113" s="31">
        <f t="shared" si="0"/>
        <v>9.36</v>
      </c>
      <c r="M113" s="31">
        <f t="shared" si="1"/>
        <v>9.36</v>
      </c>
      <c r="N113" s="31">
        <f t="shared" si="2"/>
        <v>9.36</v>
      </c>
      <c r="O113" s="31">
        <f t="shared" si="7"/>
        <v>9.9</v>
      </c>
      <c r="P113" s="31">
        <f t="shared" si="8"/>
        <v>9.9</v>
      </c>
      <c r="Q113" s="31">
        <f t="shared" si="9"/>
        <v>9.9</v>
      </c>
      <c r="R113" s="31">
        <f t="shared" si="10"/>
        <v>9.9</v>
      </c>
      <c r="S113" s="31">
        <f t="shared" si="11"/>
        <v>9.9</v>
      </c>
      <c r="T113" s="31">
        <f t="shared" si="3"/>
        <v>9.9</v>
      </c>
      <c r="U113" s="31">
        <f t="shared" si="4"/>
        <v>9.9</v>
      </c>
      <c r="V113" s="31">
        <f t="shared" si="5"/>
        <v>9.9</v>
      </c>
    </row>
    <row r="114" spans="1:22" ht="15">
      <c r="A114" s="2" t="s">
        <v>21</v>
      </c>
      <c r="B114" s="3"/>
      <c r="C114" s="3"/>
      <c r="D114" s="3"/>
      <c r="E114" s="3"/>
      <c r="F114" s="3"/>
      <c r="G114" s="3"/>
      <c r="H114" s="3"/>
      <c r="I114" s="3"/>
      <c r="J114" s="4"/>
      <c r="K114" s="25">
        <f t="shared" si="6"/>
        <v>11824.488</v>
      </c>
      <c r="L114" s="26">
        <f t="shared" si="0"/>
        <v>11824.488</v>
      </c>
      <c r="M114" s="26">
        <f t="shared" si="1"/>
        <v>11824.488</v>
      </c>
      <c r="N114" s="26">
        <f t="shared" si="2"/>
        <v>11824.488</v>
      </c>
      <c r="O114" s="26">
        <f t="shared" si="7"/>
        <v>12506.67</v>
      </c>
      <c r="P114" s="26">
        <f t="shared" si="8"/>
        <v>12506.67</v>
      </c>
      <c r="Q114" s="26">
        <f t="shared" si="9"/>
        <v>12506.67</v>
      </c>
      <c r="R114" s="26">
        <f t="shared" si="10"/>
        <v>12506.67</v>
      </c>
      <c r="S114" s="26">
        <f t="shared" si="11"/>
        <v>12506.67</v>
      </c>
      <c r="T114" s="26">
        <f t="shared" si="3"/>
        <v>12506.67</v>
      </c>
      <c r="U114" s="26">
        <f t="shared" si="4"/>
        <v>12511.62</v>
      </c>
      <c r="V114" s="26">
        <f t="shared" si="5"/>
        <v>12511.62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5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ht="15.75">
      <c r="A116" s="7" t="s">
        <v>96</v>
      </c>
      <c r="B116" s="3"/>
      <c r="C116" s="3"/>
      <c r="D116" s="3"/>
      <c r="E116" s="3"/>
      <c r="F116" s="3"/>
      <c r="G116" s="3"/>
      <c r="H116" s="3"/>
      <c r="I116" s="3"/>
      <c r="J116" s="4"/>
      <c r="K116" s="25">
        <f t="shared" si="6"/>
        <v>5217.429</v>
      </c>
      <c r="L116" s="26">
        <f t="shared" si="0"/>
        <v>5217.429</v>
      </c>
      <c r="M116" s="26">
        <f t="shared" si="1"/>
        <v>5217.429</v>
      </c>
      <c r="N116" s="26">
        <f t="shared" si="2"/>
        <v>5217.429</v>
      </c>
      <c r="O116" s="26">
        <f t="shared" si="7"/>
        <v>5217.429</v>
      </c>
      <c r="P116" s="26">
        <f t="shared" si="8"/>
        <v>5217.429</v>
      </c>
      <c r="Q116" s="26">
        <f t="shared" si="9"/>
        <v>5217.429</v>
      </c>
      <c r="R116" s="26">
        <f t="shared" si="10"/>
        <v>5217.429</v>
      </c>
      <c r="S116" s="26">
        <f t="shared" si="11"/>
        <v>5217.429</v>
      </c>
      <c r="T116" s="26">
        <f t="shared" si="3"/>
        <v>5217.429</v>
      </c>
      <c r="U116" s="26">
        <f t="shared" si="4"/>
        <v>5217.429</v>
      </c>
      <c r="V116" s="26">
        <f t="shared" si="5"/>
        <v>5217.429</v>
      </c>
    </row>
    <row r="117" spans="1:22" ht="15.75">
      <c r="A117" s="7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25">
        <f t="shared" si="6"/>
        <v>265.293</v>
      </c>
      <c r="L117" s="26">
        <f t="shared" si="0"/>
        <v>265.293</v>
      </c>
      <c r="M117" s="26">
        <f t="shared" si="1"/>
        <v>265.293</v>
      </c>
      <c r="N117" s="26">
        <f t="shared" si="2"/>
        <v>265.293</v>
      </c>
      <c r="O117" s="26">
        <f t="shared" si="7"/>
        <v>265.293</v>
      </c>
      <c r="P117" s="26">
        <f t="shared" si="8"/>
        <v>265.293</v>
      </c>
      <c r="Q117" s="26">
        <f t="shared" si="9"/>
        <v>265.293</v>
      </c>
      <c r="R117" s="26">
        <f t="shared" si="10"/>
        <v>265.293</v>
      </c>
      <c r="S117" s="26">
        <f t="shared" si="11"/>
        <v>265.293</v>
      </c>
      <c r="T117" s="26">
        <f t="shared" si="3"/>
        <v>265.293</v>
      </c>
      <c r="U117" s="26">
        <f t="shared" si="4"/>
        <v>265.293</v>
      </c>
      <c r="V117" s="26">
        <f t="shared" si="5"/>
        <v>265.293</v>
      </c>
    </row>
    <row r="118" spans="1:22" ht="15.75">
      <c r="A118" s="7" t="s">
        <v>51</v>
      </c>
      <c r="B118" s="3"/>
      <c r="C118" s="3"/>
      <c r="D118" s="3"/>
      <c r="E118" s="3"/>
      <c r="F118" s="3"/>
      <c r="G118" s="3"/>
      <c r="H118" s="3"/>
      <c r="I118" s="3"/>
      <c r="J118" s="4"/>
      <c r="K118" s="25">
        <f t="shared" si="6"/>
        <v>2387.6369999999997</v>
      </c>
      <c r="L118" s="26">
        <f t="shared" si="0"/>
        <v>2387.6369999999997</v>
      </c>
      <c r="M118" s="26">
        <f t="shared" si="1"/>
        <v>2387.6369999999997</v>
      </c>
      <c r="N118" s="26">
        <f t="shared" si="2"/>
        <v>2387.6369999999997</v>
      </c>
      <c r="O118" s="26">
        <f t="shared" si="7"/>
        <v>2387.6369999999997</v>
      </c>
      <c r="P118" s="26">
        <f t="shared" si="8"/>
        <v>2387.6369999999997</v>
      </c>
      <c r="Q118" s="26">
        <f t="shared" si="9"/>
        <v>2387.6369999999997</v>
      </c>
      <c r="R118" s="26">
        <f t="shared" si="10"/>
        <v>2387.6369999999997</v>
      </c>
      <c r="S118" s="26">
        <f t="shared" si="11"/>
        <v>2387.6369999999997</v>
      </c>
      <c r="T118" s="26">
        <f t="shared" si="3"/>
        <v>2387.6369999999997</v>
      </c>
      <c r="U118" s="26">
        <f t="shared" si="4"/>
        <v>2387.6369999999997</v>
      </c>
      <c r="V118" s="26">
        <f t="shared" si="5"/>
        <v>2387.6369999999997</v>
      </c>
    </row>
    <row r="119" spans="1:22" ht="15.75">
      <c r="A119" s="7" t="s">
        <v>52</v>
      </c>
      <c r="B119" s="3"/>
      <c r="C119" s="3"/>
      <c r="D119" s="3"/>
      <c r="E119" s="3"/>
      <c r="F119" s="3"/>
      <c r="G119" s="3"/>
      <c r="H119" s="3"/>
      <c r="I119" s="3"/>
      <c r="J119" s="4"/>
      <c r="K119" s="25">
        <f t="shared" si="6"/>
        <v>1263.3</v>
      </c>
      <c r="L119" s="26">
        <f t="shared" si="0"/>
        <v>1263.3</v>
      </c>
      <c r="M119" s="26">
        <f t="shared" si="1"/>
        <v>1263.3</v>
      </c>
      <c r="N119" s="26">
        <f t="shared" si="2"/>
        <v>1263.3</v>
      </c>
      <c r="O119" s="26">
        <f t="shared" si="7"/>
        <v>1263.3</v>
      </c>
      <c r="P119" s="26">
        <f t="shared" si="8"/>
        <v>1263.3</v>
      </c>
      <c r="Q119" s="26">
        <f t="shared" si="9"/>
        <v>1263.3</v>
      </c>
      <c r="R119" s="26">
        <f t="shared" si="10"/>
        <v>1263.3</v>
      </c>
      <c r="S119" s="26">
        <f t="shared" si="11"/>
        <v>1263.3</v>
      </c>
      <c r="T119" s="26">
        <f t="shared" si="3"/>
        <v>1263.3</v>
      </c>
      <c r="U119" s="26">
        <f t="shared" si="4"/>
        <v>1263.3</v>
      </c>
      <c r="V119" s="26">
        <f t="shared" si="5"/>
        <v>1263.3</v>
      </c>
    </row>
    <row r="120" spans="1:22" ht="15.75">
      <c r="A120" s="7" t="s">
        <v>78</v>
      </c>
      <c r="B120" s="3"/>
      <c r="C120" s="3"/>
      <c r="D120" s="3"/>
      <c r="E120" s="3"/>
      <c r="F120" s="3"/>
      <c r="G120" s="3"/>
      <c r="H120" s="3"/>
      <c r="I120" s="3"/>
      <c r="J120" s="4"/>
      <c r="K120" s="25">
        <f t="shared" si="6"/>
        <v>0</v>
      </c>
      <c r="L120" s="26">
        <f t="shared" si="0"/>
        <v>429.522</v>
      </c>
      <c r="M120" s="26">
        <f t="shared" si="1"/>
        <v>0</v>
      </c>
      <c r="N120" s="26">
        <f t="shared" si="2"/>
        <v>0</v>
      </c>
      <c r="O120" s="26">
        <f t="shared" si="7"/>
        <v>429.522</v>
      </c>
      <c r="P120" s="26">
        <f t="shared" si="8"/>
        <v>429.522</v>
      </c>
      <c r="Q120" s="26">
        <f t="shared" si="9"/>
        <v>429.522</v>
      </c>
      <c r="R120" s="26">
        <f t="shared" si="10"/>
        <v>429.522</v>
      </c>
      <c r="S120" s="26">
        <f t="shared" si="11"/>
        <v>0</v>
      </c>
      <c r="T120" s="26">
        <f t="shared" si="3"/>
        <v>0</v>
      </c>
      <c r="U120" s="26">
        <f t="shared" si="4"/>
        <v>0</v>
      </c>
      <c r="V120" s="26">
        <f t="shared" si="5"/>
        <v>0</v>
      </c>
    </row>
    <row r="121" spans="1:22" ht="15.75">
      <c r="A121" s="7" t="s">
        <v>79</v>
      </c>
      <c r="B121" s="6"/>
      <c r="C121" s="6"/>
      <c r="D121" s="6"/>
      <c r="E121" s="6"/>
      <c r="F121" s="6"/>
      <c r="G121" s="6"/>
      <c r="H121" s="6"/>
      <c r="I121" s="3"/>
      <c r="J121" s="4"/>
      <c r="K121" s="25">
        <f t="shared" si="6"/>
        <v>10600</v>
      </c>
      <c r="L121" s="26">
        <f t="shared" si="0"/>
        <v>270</v>
      </c>
      <c r="M121" s="26">
        <f t="shared" si="1"/>
        <v>270</v>
      </c>
      <c r="N121" s="26">
        <f t="shared" si="2"/>
        <v>270</v>
      </c>
      <c r="O121" s="26">
        <f t="shared" si="7"/>
        <v>1480</v>
      </c>
      <c r="P121" s="26">
        <f t="shared" si="8"/>
        <v>270</v>
      </c>
      <c r="Q121" s="26">
        <f t="shared" si="9"/>
        <v>2898</v>
      </c>
      <c r="R121" s="26">
        <f t="shared" si="10"/>
        <v>8446</v>
      </c>
      <c r="S121" s="26">
        <f t="shared" si="11"/>
        <v>31303</v>
      </c>
      <c r="T121" s="26">
        <f t="shared" si="3"/>
        <v>270</v>
      </c>
      <c r="U121" s="26">
        <f t="shared" si="4"/>
        <v>270</v>
      </c>
      <c r="V121" s="26">
        <f t="shared" si="5"/>
        <v>270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5">
        <f t="shared" si="6"/>
        <v>0</v>
      </c>
      <c r="L122" s="26">
        <f t="shared" si="0"/>
        <v>0</v>
      </c>
      <c r="M122" s="26">
        <f t="shared" si="1"/>
        <v>0</v>
      </c>
      <c r="N122" s="26">
        <f t="shared" si="2"/>
        <v>0</v>
      </c>
      <c r="O122" s="26">
        <f t="shared" si="7"/>
        <v>0</v>
      </c>
      <c r="P122" s="26">
        <f t="shared" si="8"/>
        <v>0</v>
      </c>
      <c r="Q122" s="26">
        <f t="shared" si="9"/>
        <v>0</v>
      </c>
      <c r="R122" s="26">
        <f t="shared" si="10"/>
        <v>0</v>
      </c>
      <c r="S122" s="26">
        <f t="shared" si="11"/>
        <v>218</v>
      </c>
      <c r="T122" s="26">
        <f t="shared" si="3"/>
        <v>0</v>
      </c>
      <c r="U122" s="26">
        <f t="shared" si="4"/>
        <v>0</v>
      </c>
      <c r="V122" s="26">
        <f t="shared" si="5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5">
        <f t="shared" si="6"/>
        <v>0</v>
      </c>
      <c r="L123" s="26">
        <f t="shared" si="0"/>
        <v>0</v>
      </c>
      <c r="M123" s="26">
        <f t="shared" si="1"/>
        <v>0</v>
      </c>
      <c r="N123" s="26">
        <f t="shared" si="2"/>
        <v>0</v>
      </c>
      <c r="O123" s="26">
        <f t="shared" si="7"/>
        <v>0</v>
      </c>
      <c r="P123" s="26">
        <f t="shared" si="8"/>
        <v>0</v>
      </c>
      <c r="Q123" s="26">
        <f t="shared" si="9"/>
        <v>0</v>
      </c>
      <c r="R123" s="26">
        <f t="shared" si="10"/>
        <v>0</v>
      </c>
      <c r="S123" s="26">
        <f t="shared" si="11"/>
        <v>5477</v>
      </c>
      <c r="T123" s="26">
        <f t="shared" si="3"/>
        <v>0</v>
      </c>
      <c r="U123" s="26">
        <f t="shared" si="4"/>
        <v>0</v>
      </c>
      <c r="V123" s="26">
        <f t="shared" si="5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5">
        <f t="shared" si="6"/>
        <v>0</v>
      </c>
      <c r="L124" s="26">
        <f t="shared" si="0"/>
        <v>0</v>
      </c>
      <c r="M124" s="26">
        <f t="shared" si="1"/>
        <v>0</v>
      </c>
      <c r="N124" s="26">
        <f t="shared" si="2"/>
        <v>0</v>
      </c>
      <c r="O124" s="26">
        <f t="shared" si="7"/>
        <v>0</v>
      </c>
      <c r="P124" s="26">
        <f t="shared" si="8"/>
        <v>0</v>
      </c>
      <c r="Q124" s="26">
        <f t="shared" si="9"/>
        <v>0</v>
      </c>
      <c r="R124" s="26">
        <f t="shared" si="10"/>
        <v>0</v>
      </c>
      <c r="S124" s="26">
        <f t="shared" si="11"/>
        <v>0</v>
      </c>
      <c r="T124" s="26">
        <f t="shared" si="3"/>
        <v>0</v>
      </c>
      <c r="U124" s="26">
        <f t="shared" si="4"/>
        <v>0</v>
      </c>
      <c r="V124" s="26">
        <f t="shared" si="5"/>
        <v>0</v>
      </c>
    </row>
    <row r="125" spans="1:22" ht="15">
      <c r="A125" s="2" t="s">
        <v>93</v>
      </c>
      <c r="B125" s="3"/>
      <c r="C125" s="3"/>
      <c r="D125" s="3"/>
      <c r="E125" s="3"/>
      <c r="F125" s="3"/>
      <c r="G125" s="3"/>
      <c r="H125" s="3"/>
      <c r="I125" s="3"/>
      <c r="J125" s="4"/>
      <c r="K125" s="25">
        <f t="shared" si="6"/>
        <v>10600</v>
      </c>
      <c r="L125" s="26">
        <f t="shared" si="0"/>
        <v>270</v>
      </c>
      <c r="M125" s="26">
        <f t="shared" si="1"/>
        <v>270</v>
      </c>
      <c r="N125" s="26">
        <f t="shared" si="2"/>
        <v>270</v>
      </c>
      <c r="O125" s="26">
        <f t="shared" si="7"/>
        <v>1480</v>
      </c>
      <c r="P125" s="26">
        <f t="shared" si="8"/>
        <v>270</v>
      </c>
      <c r="Q125" s="26">
        <f t="shared" si="9"/>
        <v>270</v>
      </c>
      <c r="R125" s="26">
        <f t="shared" si="10"/>
        <v>270</v>
      </c>
      <c r="S125" s="26">
        <f t="shared" si="11"/>
        <v>875</v>
      </c>
      <c r="T125" s="26">
        <f t="shared" si="3"/>
        <v>270</v>
      </c>
      <c r="U125" s="26">
        <f t="shared" si="4"/>
        <v>270</v>
      </c>
      <c r="V125" s="26">
        <f t="shared" si="5"/>
        <v>270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5">
        <f t="shared" si="6"/>
        <v>0</v>
      </c>
      <c r="L126" s="26">
        <f t="shared" si="0"/>
        <v>0</v>
      </c>
      <c r="M126" s="26">
        <f t="shared" si="1"/>
        <v>0</v>
      </c>
      <c r="N126" s="26">
        <f t="shared" si="2"/>
        <v>0</v>
      </c>
      <c r="O126" s="26">
        <f t="shared" si="7"/>
        <v>0</v>
      </c>
      <c r="P126" s="26">
        <f t="shared" si="8"/>
        <v>0</v>
      </c>
      <c r="Q126" s="26">
        <f t="shared" si="9"/>
        <v>2628</v>
      </c>
      <c r="R126" s="26">
        <f t="shared" si="10"/>
        <v>0</v>
      </c>
      <c r="S126" s="26">
        <f t="shared" si="11"/>
        <v>3066</v>
      </c>
      <c r="T126" s="26">
        <f t="shared" si="3"/>
        <v>0</v>
      </c>
      <c r="U126" s="26">
        <f t="shared" si="4"/>
        <v>0</v>
      </c>
      <c r="V126" s="26">
        <f t="shared" si="5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5">
        <f t="shared" si="6"/>
        <v>0</v>
      </c>
      <c r="L127" s="26">
        <f t="shared" si="0"/>
        <v>0</v>
      </c>
      <c r="M127" s="26">
        <f t="shared" si="1"/>
        <v>0</v>
      </c>
      <c r="N127" s="26">
        <f t="shared" si="2"/>
        <v>0</v>
      </c>
      <c r="O127" s="26">
        <f t="shared" si="7"/>
        <v>0</v>
      </c>
      <c r="P127" s="26">
        <f t="shared" si="8"/>
        <v>0</v>
      </c>
      <c r="Q127" s="26">
        <f t="shared" si="9"/>
        <v>0</v>
      </c>
      <c r="R127" s="26">
        <f t="shared" si="10"/>
        <v>0</v>
      </c>
      <c r="S127" s="26">
        <f t="shared" si="11"/>
        <v>0</v>
      </c>
      <c r="T127" s="26">
        <f t="shared" si="3"/>
        <v>0</v>
      </c>
      <c r="U127" s="26">
        <f t="shared" si="4"/>
        <v>0</v>
      </c>
      <c r="V127" s="26">
        <f t="shared" si="5"/>
        <v>0</v>
      </c>
    </row>
    <row r="128" spans="1:22" ht="15">
      <c r="A128" s="2" t="s">
        <v>105</v>
      </c>
      <c r="B128" s="3"/>
      <c r="C128" s="3"/>
      <c r="D128" s="3"/>
      <c r="E128" s="3"/>
      <c r="F128" s="3"/>
      <c r="G128" s="3"/>
      <c r="H128" s="3"/>
      <c r="I128" s="3"/>
      <c r="J128" s="4"/>
      <c r="K128" s="25">
        <f t="shared" si="6"/>
        <v>0</v>
      </c>
      <c r="L128" s="26">
        <f t="shared" si="0"/>
        <v>0</v>
      </c>
      <c r="M128" s="26">
        <f t="shared" si="1"/>
        <v>0</v>
      </c>
      <c r="N128" s="26">
        <f t="shared" si="2"/>
        <v>0</v>
      </c>
      <c r="O128" s="26">
        <f t="shared" si="7"/>
        <v>0</v>
      </c>
      <c r="P128" s="26">
        <f t="shared" si="8"/>
        <v>0</v>
      </c>
      <c r="Q128" s="26">
        <f t="shared" si="9"/>
        <v>0</v>
      </c>
      <c r="R128" s="26">
        <f t="shared" si="10"/>
        <v>0</v>
      </c>
      <c r="S128" s="26">
        <f t="shared" si="11"/>
        <v>0</v>
      </c>
      <c r="T128" s="26">
        <f t="shared" si="3"/>
        <v>0</v>
      </c>
      <c r="U128" s="26">
        <f t="shared" si="4"/>
        <v>0</v>
      </c>
      <c r="V128" s="26">
        <f t="shared" si="5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5">
        <f t="shared" si="6"/>
        <v>0</v>
      </c>
      <c r="L129" s="26">
        <f t="shared" si="0"/>
        <v>0</v>
      </c>
      <c r="M129" s="26">
        <f t="shared" si="1"/>
        <v>0</v>
      </c>
      <c r="N129" s="26">
        <f t="shared" si="2"/>
        <v>0</v>
      </c>
      <c r="O129" s="26">
        <f t="shared" si="7"/>
        <v>0</v>
      </c>
      <c r="P129" s="26">
        <f t="shared" si="8"/>
        <v>0</v>
      </c>
      <c r="Q129" s="26">
        <f t="shared" si="9"/>
        <v>0</v>
      </c>
      <c r="R129" s="26">
        <f t="shared" si="10"/>
        <v>0</v>
      </c>
      <c r="S129" s="26">
        <f t="shared" si="11"/>
        <v>0</v>
      </c>
      <c r="T129" s="26">
        <f t="shared" si="3"/>
        <v>0</v>
      </c>
      <c r="U129" s="26">
        <f t="shared" si="4"/>
        <v>0</v>
      </c>
      <c r="V129" s="26">
        <f t="shared" si="5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5">
        <f t="shared" si="6"/>
        <v>0</v>
      </c>
      <c r="L130" s="26">
        <f t="shared" si="0"/>
        <v>0</v>
      </c>
      <c r="M130" s="26">
        <f t="shared" si="1"/>
        <v>0</v>
      </c>
      <c r="N130" s="26">
        <f t="shared" si="2"/>
        <v>0</v>
      </c>
      <c r="O130" s="26">
        <f t="shared" si="7"/>
        <v>0</v>
      </c>
      <c r="P130" s="26">
        <f t="shared" si="8"/>
        <v>0</v>
      </c>
      <c r="Q130" s="26">
        <f t="shared" si="9"/>
        <v>0</v>
      </c>
      <c r="R130" s="26">
        <f t="shared" si="10"/>
        <v>0</v>
      </c>
      <c r="S130" s="26">
        <f t="shared" si="11"/>
        <v>0</v>
      </c>
      <c r="T130" s="26">
        <f t="shared" si="3"/>
        <v>0</v>
      </c>
      <c r="U130" s="26">
        <f t="shared" si="4"/>
        <v>0</v>
      </c>
      <c r="V130" s="26">
        <f t="shared" si="5"/>
        <v>0</v>
      </c>
    </row>
    <row r="131" spans="1:22" ht="15">
      <c r="A131" s="2" t="s">
        <v>94</v>
      </c>
      <c r="B131" s="3"/>
      <c r="C131" s="3"/>
      <c r="D131" s="3"/>
      <c r="E131" s="3"/>
      <c r="F131" s="3"/>
      <c r="G131" s="3"/>
      <c r="H131" s="3"/>
      <c r="I131" s="3"/>
      <c r="J131" s="4"/>
      <c r="K131" s="25">
        <f t="shared" si="6"/>
        <v>0</v>
      </c>
      <c r="L131" s="26">
        <f t="shared" si="0"/>
        <v>0</v>
      </c>
      <c r="M131" s="26">
        <f t="shared" si="1"/>
        <v>0</v>
      </c>
      <c r="N131" s="26">
        <f t="shared" si="2"/>
        <v>0</v>
      </c>
      <c r="O131" s="26">
        <f t="shared" si="7"/>
        <v>0</v>
      </c>
      <c r="P131" s="26">
        <f t="shared" si="8"/>
        <v>0</v>
      </c>
      <c r="Q131" s="26">
        <f t="shared" si="9"/>
        <v>0</v>
      </c>
      <c r="R131" s="26">
        <f t="shared" si="10"/>
        <v>8176</v>
      </c>
      <c r="S131" s="26">
        <f t="shared" si="11"/>
        <v>21667</v>
      </c>
      <c r="T131" s="26">
        <f t="shared" si="3"/>
        <v>0</v>
      </c>
      <c r="U131" s="26">
        <f t="shared" si="4"/>
        <v>0</v>
      </c>
      <c r="V131" s="26">
        <f t="shared" si="5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5">
        <f t="shared" si="6"/>
        <v>19733.659</v>
      </c>
      <c r="L132" s="26">
        <f t="shared" si="0"/>
        <v>9833.181</v>
      </c>
      <c r="M132" s="26">
        <f t="shared" si="1"/>
        <v>9403.659</v>
      </c>
      <c r="N132" s="26">
        <f t="shared" si="2"/>
        <v>9403.659</v>
      </c>
      <c r="O132" s="26">
        <f t="shared" si="7"/>
        <v>11043.181</v>
      </c>
      <c r="P132" s="26">
        <f t="shared" si="8"/>
        <v>9833.181</v>
      </c>
      <c r="Q132" s="26">
        <f t="shared" si="9"/>
        <v>12461.181</v>
      </c>
      <c r="R132" s="26">
        <f t="shared" si="10"/>
        <v>18009.181</v>
      </c>
      <c r="S132" s="26">
        <f t="shared" si="11"/>
        <v>40436.659</v>
      </c>
      <c r="T132" s="26">
        <f t="shared" si="3"/>
        <v>9403.659</v>
      </c>
      <c r="U132" s="26">
        <f t="shared" si="4"/>
        <v>9403.659</v>
      </c>
      <c r="V132" s="26">
        <f t="shared" si="5"/>
        <v>9403.659</v>
      </c>
    </row>
    <row r="133" spans="11:22" ht="12.75">
      <c r="K133" s="32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8:22" ht="12.75">
      <c r="R134" t="s">
        <v>106</v>
      </c>
      <c r="U134" s="16"/>
      <c r="V134" s="24">
        <f>V109+V114-V132</f>
        <v>-17562.305999999997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2013-01-20T17:30:47Z</cp:lastPrinted>
  <dcterms:created xsi:type="dcterms:W3CDTF">2012-04-11T04:13:08Z</dcterms:created>
  <dcterms:modified xsi:type="dcterms:W3CDTF">2018-01-22T10:46:44Z</dcterms:modified>
  <cp:category/>
  <cp:version/>
  <cp:contentType/>
  <cp:contentStatus/>
</cp:coreProperties>
</file>