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<sst xmlns="http://schemas.openxmlformats.org/spreadsheetml/2006/main" count="419" uniqueCount="106">
  <si>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</si>
  <si>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</si>
  <si>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</si>
  <si>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</si>
  <si>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</si>
  <si>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</si>
  <si>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</si>
  <si>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</si>
  <si>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</si>
  <si>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</si>
  <si>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</si>
  <si>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</si>
  <si>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</si>
  <si>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</si>
  <si>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</si>
  <si>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</si>
  <si>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</si>
  <si>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</si>
  <si>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</si>
  <si>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</si>
  <si>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</si>
  <si>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</si>
  <si>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</si>
  <si>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</si>
  <si>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</si>
  <si>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</si>
  <si>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</si>
  <si>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</si>
  <si>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</si>
  <si>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</si>
  <si>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</si>
  <si>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</si>
  <si>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</si>
  <si>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</si>
  <si>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</si>
  <si>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</si>
  <si>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</si>
  <si>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11 ул. Элеваторная за 4 квартал  </t>
  </si>
  <si>
    <t xml:space="preserve">5.начислено за 3 квартал  </t>
  </si>
  <si>
    <t xml:space="preserve">коммунальным услугам жилого дома № 11 ул. Элеваторная за 3 квартал  </t>
  </si>
  <si>
    <t xml:space="preserve">5.начислено за 2 квартал </t>
  </si>
  <si>
    <t xml:space="preserve">коммунальным услугам жилого дома № 11 ул. Элеваторная за 2 квартал  </t>
  </si>
  <si>
    <t xml:space="preserve">5.начислено за 1 квартал  </t>
  </si>
  <si>
    <t xml:space="preserve">коммунальным услугам жилого дома № 11 ул. Элеваторная за 1 квартал  </t>
  </si>
  <si>
    <t xml:space="preserve">5. Тариф  </t>
  </si>
  <si>
    <t xml:space="preserve">коммунальным услугам жилого дома № 11  ул. Элеваторная  за январь  </t>
  </si>
  <si>
    <t xml:space="preserve">коммунальным услугам жилого дома № 11 ул. Элеваторная за февраль  </t>
  </si>
  <si>
    <t xml:space="preserve">5. Тариф </t>
  </si>
  <si>
    <t xml:space="preserve">коммунальным услугам жилого дома № 11 ул. Элеваторная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</si>
  <si>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</si>
  <si>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</si>
  <si>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</si>
  <si>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</si>
  <si>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</si>
  <si>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</si>
  <si>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</si>
  <si>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</si>
  <si>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</si>
  <si>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</si>
  <si>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</si>
  <si>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</si>
  <si>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</si>
  <si>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</si>
  <si>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</si>
  <si>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</si>
  <si>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</si>
  <si>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</si>
  <si>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</si>
  <si>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</si>
  <si>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</si>
  <si>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</si>
  <si>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</si>
  <si>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</si>
  <si>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</si>
  <si>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</si>
  <si>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</si>
  <si>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</si>
  <si>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</si>
  <si>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</si>
  <si>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</si>
  <si>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</si>
  <si>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</si>
  <si>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</si>
  <si>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</si>
  <si>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</si>
  <si>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</si>
  <si>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</si>
  <si>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</si>
  <si>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</si>
  <si>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</si>
  <si>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</si>
  <si>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</si>
  <si>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</si>
  <si>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к. Прочие работы  (снятие антены)</t>
  </si>
  <si>
    <t>ж.Смена входных дверей в местах общего пользования(ремонт двери)</t>
  </si>
  <si>
    <t>г. Электрические сети (списывание показаний) (установка датчиков)</t>
  </si>
  <si>
    <t>к. Прочие работы  (ступени от снега)</t>
  </si>
  <si>
    <t>к. Прочие работы  (люк на крышу)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</si>
  <si>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</si>
  <si>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</si>
  <si>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и. Остекление окон в местах общего пользования (зонт над каналом)</t>
  </si>
  <si>
    <t>январь</t>
  </si>
  <si>
    <t>февраль</t>
  </si>
  <si>
    <t>март</t>
  </si>
  <si>
    <t>октябрь</t>
  </si>
  <si>
    <t>остаток на 01.01.2018г.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</si>
</sst>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46191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4239.7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125155.944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52529.883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2671.0109999999995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24293.481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12719.099999999999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Лист2!AI16+Лист2!AI15+Лист2!W15+Лист2!W16+Лист2!K16</f>
        <v>104774.45599999999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196987.93099999998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5">
        <f>K5+K8-K15</f>
        <v>-25640.986999999965</v>
      </c>
      <c r="L20" s="16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4239.7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80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125155.944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98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52529.883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2671.0109999999995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24293.481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12719.099999999999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21733.584000000003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113947.05900000001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>
        <f>K20+K24-K31</f>
        <v>-14432.10199999997</v>
      </c>
      <c r="L36" s="16"/>
    </row>
    <row r="37" spans="1:11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4239.7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80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125155.944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52529.883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2671.0109999999995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24293.481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12719.099999999999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29610.584000000003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121824.05900000001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>
        <f>K36+K40-K47</f>
        <v>-11100.216999999975</v>
      </c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4239.7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80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Лист2!AI86+Лист2!W86+Лист2!K86</f>
        <v>125191.368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52529.883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2671.0109999999995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24293.481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12719.099999999999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35179.7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127393.175</v>
      </c>
    </row>
    <row r="65" spans="1:12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46191</v>
      </c>
      <c r="L65" s="16"/>
    </row>
    <row r="66" spans="1:11" ht="15">
      <c r="A66" s="20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500659.2</v>
      </c>
    </row>
    <row r="67" spans="1:11" ht="15">
      <c r="A67" s="21" t="s">
        <v>88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560152.2239999999</v>
      </c>
    </row>
    <row r="68" spans="1:12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-13302.023999999976</v>
      </c>
      <c r="L68" s="17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L95">
      <selection activeCell="V118" sqref="V118:V132"/>
    </sheetView>
  </sheetViews>
  <sheetFormatPr defaultColWidth="9.00390625" defaultRowHeight="12.75"/>
  <cols>
    <col min="10" max="10" width="18.00390625" style="0" customWidth="1"/>
    <col min="22" max="22" width="11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X4" s="16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5">
        <f>W5+W9-W27</f>
        <v>-14160.517999999996</v>
      </c>
      <c r="AJ4" s="16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46191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33516.123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4239.7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4239.7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4239.7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80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9.84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9.84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9.84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41718.648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41718.648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41718.648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17509.961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17509.961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17509.961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890.3369999999999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890.3369999999999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890.3369999999999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8097.826999999999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8097.826999999999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8097.826999999999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4239.7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4239.7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4239.7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W6*0.36</f>
        <v>1526.292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AI6*0.36</f>
        <v>1526.292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5">
        <f>K17+K19+K20+K21+K23+K26</f>
        <v>23655.7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W17+W20+W21+W26</f>
        <v>57131.172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AI17+AI18+AI20+AI21+AI26</f>
        <v>20935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f>1248+7660</f>
        <v>8908</v>
      </c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>
        <f>719+605</f>
        <v>1324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f>10524+907</f>
        <v>11431</v>
      </c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907</v>
      </c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25">
        <f>2958+K6</f>
        <v>7197.7</v>
      </c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800</v>
      </c>
      <c r="M20" s="2" t="s">
        <v>95</v>
      </c>
      <c r="N20" s="3"/>
      <c r="O20" s="3"/>
      <c r="P20" s="3"/>
      <c r="Q20" s="3"/>
      <c r="R20" s="3"/>
      <c r="S20" s="3"/>
      <c r="T20" s="3"/>
      <c r="U20" s="3"/>
      <c r="V20" s="4"/>
      <c r="W20" s="5">
        <f>47600+605</f>
        <v>48205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>
        <f>2075+2490</f>
        <v>4565</v>
      </c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>
        <f>2190*2</f>
        <v>4380</v>
      </c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f>3066+876</f>
        <v>3942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94</v>
      </c>
      <c r="B23" s="3"/>
      <c r="C23" s="3"/>
      <c r="D23" s="3"/>
      <c r="E23" s="3"/>
      <c r="F23" s="3"/>
      <c r="G23" s="3"/>
      <c r="H23" s="3"/>
      <c r="I23" s="3"/>
      <c r="J23" s="4"/>
      <c r="K23" s="5">
        <v>1600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26">
        <v>585</v>
      </c>
      <c r="M26" s="2" t="s">
        <v>96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3222.172</v>
      </c>
      <c r="Y26" s="2" t="s">
        <v>97</v>
      </c>
      <c r="Z26" s="3"/>
      <c r="AA26" s="3"/>
      <c r="AB26" s="3"/>
      <c r="AC26" s="3"/>
      <c r="AD26" s="3"/>
      <c r="AE26" s="3"/>
      <c r="AF26" s="3"/>
      <c r="AG26" s="3"/>
      <c r="AH26" s="4"/>
      <c r="AI26" s="26">
        <v>3855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54393.525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89395.289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53199.117</v>
      </c>
    </row>
    <row r="28" spans="1:33" ht="15.75">
      <c r="A28" s="1"/>
      <c r="B28" s="1"/>
      <c r="C28" s="1"/>
      <c r="D28" s="1"/>
      <c r="E28" s="1"/>
      <c r="F28" s="23" t="s">
        <v>28</v>
      </c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5">
        <f>AI9+AI4-AI27</f>
        <v>-25640.986999999994</v>
      </c>
      <c r="L29" s="16" t="s">
        <v>20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-20954.16399999999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-20458.632999999987</v>
      </c>
      <c r="AJ29" s="16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20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20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4239.7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4239.7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4239.7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80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9.84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9.84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9.84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41718.648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41718.648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41718.648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17509.961</v>
      </c>
      <c r="M36" s="7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17509.961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17509.961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890.3369999999999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890.3369999999999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890.3369999999999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8097.826999999999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8097.826999999999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8097.826999999999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4239.7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4239.7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4239.7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1526.292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1526.292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K42+K45+K46</f>
        <v>6294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W42+W45+W46</f>
        <v>8959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AI45+AI46</f>
        <v>3428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1114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>
        <v>2135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800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f>800+1644</f>
        <v>2444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>
        <f>2190*2</f>
        <v>4380</v>
      </c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>
        <v>4380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v>2628</v>
      </c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37031.825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41223.117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35692.117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-14432.101999999984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-9010.570999999982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-6641.039999999979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/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20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20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4239.7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4239.7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4239.7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80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9.84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9.84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9.84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41718.648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41718.648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41718.648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17509.961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17509.961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17509.961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890.3369999999999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890.3369999999999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890.3369999999999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8097.826999999999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8097.826999999999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8097.826999999999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4239.7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4239.7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4239.7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1526.292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1526.292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K71+K72</f>
        <v>4033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W68+W71+W72</f>
        <v>7085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AI68+AI70+AI71+AI72</f>
        <v>15440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>
        <f>3345+1447</f>
        <v>4792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f>9657+874</f>
        <v>10531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605</v>
      </c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f>800+605</f>
        <v>1405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f>800+888</f>
        <v>1688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800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2628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605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3504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36297.117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39349.117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46177.825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-11100.216999999975</v>
      </c>
      <c r="L81" s="16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K81+K86-K104</f>
        <v>-19087.093999999975</v>
      </c>
      <c r="X81" s="17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W81+W86-W104</f>
        <v>-16189.558999999972</v>
      </c>
      <c r="AJ81" s="17"/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20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20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20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4239.7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4241.5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4241.5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80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9.84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9.84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9.84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41718.648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41736.36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41736.36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17509.961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17509.961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17509.961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890.3369999999999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890.3369999999999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890.3369999999999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8097.826999999999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8097.826999999999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8097.826999999999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4239.7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4239.7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4239.7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K94+K95+K96+K97+K98</f>
        <v>18967.7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5">
        <f>W94+W97+W98+W102+W103</f>
        <v>8101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AI96+AI97+AI98</f>
        <v>8111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f>4325+605</f>
        <v>4930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v>1316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>
        <v>887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20</v>
      </c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25">
        <f>K83*1</f>
        <v>4239.7</v>
      </c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2961</v>
      </c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800+665</f>
        <v>1465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2177+605</f>
        <v>2782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2415+545</f>
        <v>2960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>
        <f>2190+5256</f>
        <v>7446</v>
      </c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>
        <v>2190</v>
      </c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2190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100</v>
      </c>
      <c r="N102" s="3"/>
      <c r="O102" s="3"/>
      <c r="P102" s="3"/>
      <c r="Q102" s="3"/>
      <c r="R102" s="3"/>
      <c r="S102" s="3"/>
      <c r="T102" s="3"/>
      <c r="U102" s="3"/>
      <c r="V102" s="4"/>
      <c r="W102" s="5">
        <v>1008</v>
      </c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99</v>
      </c>
      <c r="N103" s="3"/>
      <c r="O103" s="3"/>
      <c r="P103" s="3"/>
      <c r="Q103" s="3"/>
      <c r="R103" s="3"/>
      <c r="S103" s="3"/>
      <c r="T103" s="3"/>
      <c r="U103" s="3"/>
      <c r="V103" s="4"/>
      <c r="W103" s="26">
        <v>805</v>
      </c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49705.525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38838.825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38848.825</v>
      </c>
    </row>
    <row r="106" ht="12.75">
      <c r="AI106" s="16" t="s">
        <v>20</v>
      </c>
    </row>
    <row r="107" ht="12.75">
      <c r="AI107" s="24">
        <f>AI86+AI81-AI104</f>
        <v>-13302.023999999969</v>
      </c>
    </row>
    <row r="108" spans="11:22" ht="12.75">
      <c r="K108" t="s">
        <v>101</v>
      </c>
      <c r="L108" t="s">
        <v>102</v>
      </c>
      <c r="M108" t="s">
        <v>103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104</v>
      </c>
      <c r="U108" t="s">
        <v>18</v>
      </c>
      <c r="V108" t="s">
        <v>19</v>
      </c>
    </row>
    <row r="109" spans="1:22" ht="15">
      <c r="A109" s="2" t="s">
        <v>52</v>
      </c>
      <c r="B109" s="3"/>
      <c r="C109" s="3"/>
      <c r="D109" s="3"/>
      <c r="E109" s="3"/>
      <c r="F109" s="3"/>
      <c r="G109" s="3"/>
      <c r="H109" s="3"/>
      <c r="I109" s="3"/>
      <c r="J109" s="4"/>
      <c r="K109" s="12" t="s">
        <v>20</v>
      </c>
      <c r="L109" s="5"/>
      <c r="M109" s="30">
        <f>L110+L114-L132</f>
        <v>-14160.517999999996</v>
      </c>
      <c r="N109" s="30">
        <f>M109+M114-M132</f>
        <v>-25640.986999999994</v>
      </c>
      <c r="O109" s="30">
        <f>N109+M114-N132</f>
        <v>-20954.16399999999</v>
      </c>
      <c r="P109" s="30">
        <f aca="true" t="shared" si="0" ref="P109:U109">O109+O114-O132</f>
        <v>-20458.632999999987</v>
      </c>
      <c r="Q109" s="30">
        <f t="shared" si="0"/>
        <v>-14432.101999999984</v>
      </c>
      <c r="R109" s="30">
        <f t="shared" si="0"/>
        <v>-9010.570999999982</v>
      </c>
      <c r="S109" s="30">
        <f t="shared" si="0"/>
        <v>-6641.039999999979</v>
      </c>
      <c r="T109" s="26">
        <f t="shared" si="0"/>
        <v>-11100.216999999975</v>
      </c>
      <c r="U109" s="26">
        <f t="shared" si="0"/>
        <v>-19087.093999999975</v>
      </c>
      <c r="V109" s="26">
        <f>AI81</f>
        <v>-16189.558999999972</v>
      </c>
    </row>
    <row r="110" spans="1:22" ht="15">
      <c r="A110" s="2" t="s">
        <v>53</v>
      </c>
      <c r="B110" s="3"/>
      <c r="C110" s="3"/>
      <c r="D110" s="3"/>
      <c r="E110" s="3"/>
      <c r="F110" s="3"/>
      <c r="G110" s="3"/>
      <c r="H110" s="3"/>
      <c r="I110" s="3"/>
      <c r="J110" s="4"/>
      <c r="K110" s="12">
        <v>46191</v>
      </c>
      <c r="L110" s="27">
        <f>K110+K114-K132</f>
        <v>33516.123</v>
      </c>
      <c r="M110" s="5"/>
      <c r="N110" s="5"/>
      <c r="O110" s="5"/>
      <c r="P110" s="5"/>
      <c r="Q110" s="5"/>
      <c r="R110" s="5"/>
      <c r="S110" s="5"/>
      <c r="T110" s="5"/>
      <c r="U110" s="5"/>
      <c r="V110" s="15" t="str">
        <f aca="true" t="shared" si="1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v>4239.7</v>
      </c>
      <c r="L111" s="28">
        <v>4239.7</v>
      </c>
      <c r="M111" s="28">
        <v>4239.7</v>
      </c>
      <c r="N111" s="28">
        <v>4239.7</v>
      </c>
      <c r="O111" s="28">
        <v>4239.7</v>
      </c>
      <c r="P111" s="28">
        <v>4239.7</v>
      </c>
      <c r="Q111" s="28">
        <v>4239.7</v>
      </c>
      <c r="R111" s="28">
        <v>4239.7</v>
      </c>
      <c r="S111" s="28">
        <v>4239.7</v>
      </c>
      <c r="T111" s="28">
        <v>4239.7</v>
      </c>
      <c r="U111" s="29">
        <v>4241.5</v>
      </c>
      <c r="V111" s="26">
        <f t="shared" si="1"/>
        <v>4241.5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v>80</v>
      </c>
      <c r="L112" s="29">
        <v>80</v>
      </c>
      <c r="M112" s="29">
        <v>80</v>
      </c>
      <c r="N112" s="29">
        <v>80</v>
      </c>
      <c r="O112" s="29">
        <v>80</v>
      </c>
      <c r="P112" s="29">
        <v>80</v>
      </c>
      <c r="Q112" s="29">
        <v>80</v>
      </c>
      <c r="R112" s="29">
        <v>80</v>
      </c>
      <c r="S112" s="29">
        <v>80</v>
      </c>
      <c r="T112" s="29">
        <v>80</v>
      </c>
      <c r="U112" s="29">
        <v>80</v>
      </c>
      <c r="V112" s="26">
        <f t="shared" si="1"/>
        <v>80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v>9.84</v>
      </c>
      <c r="L113" s="29">
        <v>9.84</v>
      </c>
      <c r="M113" s="29">
        <v>9.84</v>
      </c>
      <c r="N113" s="29">
        <v>9.84</v>
      </c>
      <c r="O113" s="29">
        <v>9.84</v>
      </c>
      <c r="P113" s="29">
        <v>9.84</v>
      </c>
      <c r="Q113" s="29">
        <v>9.84</v>
      </c>
      <c r="R113" s="29">
        <v>9.84</v>
      </c>
      <c r="S113" s="29">
        <v>9.84</v>
      </c>
      <c r="T113" s="29">
        <v>9.84</v>
      </c>
      <c r="U113" s="29">
        <v>9.84</v>
      </c>
      <c r="V113" s="26">
        <f t="shared" si="1"/>
        <v>9.84</v>
      </c>
    </row>
    <row r="114" spans="1:22" ht="15">
      <c r="A114" s="2" t="s">
        <v>21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>K111*K113</f>
        <v>41718.648</v>
      </c>
      <c r="L114" s="26">
        <f aca="true" t="shared" si="2" ref="L114:S114">L111*L113</f>
        <v>41718.648</v>
      </c>
      <c r="M114" s="26">
        <f t="shared" si="2"/>
        <v>41718.648</v>
      </c>
      <c r="N114" s="26">
        <f t="shared" si="2"/>
        <v>41718.648</v>
      </c>
      <c r="O114" s="26">
        <f t="shared" si="2"/>
        <v>41718.648</v>
      </c>
      <c r="P114" s="26">
        <f t="shared" si="2"/>
        <v>41718.648</v>
      </c>
      <c r="Q114" s="26">
        <f t="shared" si="2"/>
        <v>41718.648</v>
      </c>
      <c r="R114" s="26">
        <f t="shared" si="2"/>
        <v>41718.648</v>
      </c>
      <c r="S114" s="26">
        <f t="shared" si="2"/>
        <v>41718.648</v>
      </c>
      <c r="T114" s="26">
        <f>T111*T113</f>
        <v>41718.648</v>
      </c>
      <c r="U114" s="29">
        <v>41736</v>
      </c>
      <c r="V114" s="26">
        <f t="shared" si="1"/>
        <v>41736.36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5" t="s">
        <v>20</v>
      </c>
    </row>
    <row r="116" spans="1:22" ht="15.75">
      <c r="A116" s="7" t="s">
        <v>98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>K111*4.13</f>
        <v>17509.961</v>
      </c>
      <c r="L116" s="25">
        <f>W11</f>
        <v>17509.961</v>
      </c>
      <c r="M116" s="25">
        <f>AI11</f>
        <v>17509.961</v>
      </c>
      <c r="N116" s="25">
        <f>K36</f>
        <v>17509.961</v>
      </c>
      <c r="O116" s="25">
        <f>W36</f>
        <v>17509.961</v>
      </c>
      <c r="P116" s="25">
        <f>AI36</f>
        <v>17509.961</v>
      </c>
      <c r="Q116" s="25">
        <f>K62</f>
        <v>17509.961</v>
      </c>
      <c r="R116" s="25">
        <f>W62</f>
        <v>17509.961</v>
      </c>
      <c r="S116" s="25">
        <f>AI62</f>
        <v>17509.961</v>
      </c>
      <c r="T116" s="25">
        <f>K88</f>
        <v>17509.961</v>
      </c>
      <c r="U116" s="25">
        <f>W88</f>
        <v>17509.961</v>
      </c>
      <c r="V116" s="26">
        <f t="shared" si="1"/>
        <v>17509.961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>K111*0.21</f>
        <v>890.3369999999999</v>
      </c>
      <c r="L117" s="25">
        <f aca="true" t="shared" si="3" ref="L117:L132">W12</f>
        <v>890.3369999999999</v>
      </c>
      <c r="M117" s="25">
        <f aca="true" t="shared" si="4" ref="M117:M132">AI12</f>
        <v>890.3369999999999</v>
      </c>
      <c r="N117" s="25">
        <f aca="true" t="shared" si="5" ref="N117:N132">K37</f>
        <v>890.3369999999999</v>
      </c>
      <c r="O117" s="25">
        <f aca="true" t="shared" si="6" ref="O117:O132">W37</f>
        <v>890.3369999999999</v>
      </c>
      <c r="P117" s="25">
        <f aca="true" t="shared" si="7" ref="P117:P132">AI37</f>
        <v>890.3369999999999</v>
      </c>
      <c r="Q117" s="25">
        <f aca="true" t="shared" si="8" ref="Q117:Q132">K63</f>
        <v>890.3369999999999</v>
      </c>
      <c r="R117" s="25">
        <f aca="true" t="shared" si="9" ref="R117:R132">W63</f>
        <v>890.3369999999999</v>
      </c>
      <c r="S117" s="25">
        <f aca="true" t="shared" si="10" ref="S117:S132">AI63</f>
        <v>890.3369999999999</v>
      </c>
      <c r="T117" s="25">
        <f aca="true" t="shared" si="11" ref="T117:T132">K89</f>
        <v>890.3369999999999</v>
      </c>
      <c r="U117" s="25">
        <f aca="true" t="shared" si="12" ref="U117:U132">W89</f>
        <v>890.3369999999999</v>
      </c>
      <c r="V117" s="26">
        <f t="shared" si="1"/>
        <v>890.3369999999999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>K111*1.91</f>
        <v>8097.826999999999</v>
      </c>
      <c r="L118" s="25">
        <f t="shared" si="3"/>
        <v>8097.826999999999</v>
      </c>
      <c r="M118" s="25">
        <f t="shared" si="4"/>
        <v>8097.826999999999</v>
      </c>
      <c r="N118" s="25">
        <f t="shared" si="5"/>
        <v>8097.826999999999</v>
      </c>
      <c r="O118" s="25">
        <f t="shared" si="6"/>
        <v>8097.826999999999</v>
      </c>
      <c r="P118" s="25">
        <f t="shared" si="7"/>
        <v>8097.826999999999</v>
      </c>
      <c r="Q118" s="25">
        <f t="shared" si="8"/>
        <v>8097.826999999999</v>
      </c>
      <c r="R118" s="25">
        <f t="shared" si="9"/>
        <v>8097.826999999999</v>
      </c>
      <c r="S118" s="25">
        <f t="shared" si="10"/>
        <v>8097.826999999999</v>
      </c>
      <c r="T118" s="25">
        <f t="shared" si="11"/>
        <v>8097.826999999999</v>
      </c>
      <c r="U118" s="25">
        <f t="shared" si="12"/>
        <v>8097.826999999999</v>
      </c>
      <c r="V118" s="26">
        <f t="shared" si="1"/>
        <v>8097.826999999999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>K111*1</f>
        <v>4239.7</v>
      </c>
      <c r="L119" s="25">
        <f t="shared" si="3"/>
        <v>4239.7</v>
      </c>
      <c r="M119" s="25">
        <f t="shared" si="4"/>
        <v>4239.7</v>
      </c>
      <c r="N119" s="25">
        <f t="shared" si="5"/>
        <v>4239.7</v>
      </c>
      <c r="O119" s="25">
        <f t="shared" si="6"/>
        <v>4239.7</v>
      </c>
      <c r="P119" s="25">
        <f t="shared" si="7"/>
        <v>4239.7</v>
      </c>
      <c r="Q119" s="25">
        <f t="shared" si="8"/>
        <v>4239.7</v>
      </c>
      <c r="R119" s="25">
        <f t="shared" si="9"/>
        <v>4239.7</v>
      </c>
      <c r="S119" s="25">
        <f t="shared" si="10"/>
        <v>4239.7</v>
      </c>
      <c r="T119" s="25">
        <f t="shared" si="11"/>
        <v>4239.7</v>
      </c>
      <c r="U119" s="25">
        <f t="shared" si="12"/>
        <v>4239.7</v>
      </c>
      <c r="V119" s="26">
        <f t="shared" si="1"/>
        <v>4239.7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v>0</v>
      </c>
      <c r="L120" s="25">
        <f t="shared" si="3"/>
        <v>1526.292</v>
      </c>
      <c r="M120" s="25">
        <f t="shared" si="4"/>
        <v>1526.292</v>
      </c>
      <c r="N120" s="25">
        <f t="shared" si="5"/>
        <v>0</v>
      </c>
      <c r="O120" s="25">
        <f t="shared" si="6"/>
        <v>1526.292</v>
      </c>
      <c r="P120" s="25">
        <f t="shared" si="7"/>
        <v>1526.292</v>
      </c>
      <c r="Q120" s="25">
        <f t="shared" si="8"/>
        <v>1526.292</v>
      </c>
      <c r="R120" s="25">
        <f t="shared" si="9"/>
        <v>1526.292</v>
      </c>
      <c r="S120" s="25">
        <f t="shared" si="10"/>
        <v>0</v>
      </c>
      <c r="T120" s="25">
        <f t="shared" si="11"/>
        <v>0</v>
      </c>
      <c r="U120" s="25">
        <f t="shared" si="12"/>
        <v>0</v>
      </c>
      <c r="V120" s="26">
        <f t="shared" si="1"/>
        <v>0</v>
      </c>
    </row>
    <row r="121" spans="1:25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>K122+K124+K125+K126+K128+K131</f>
        <v>23655.7</v>
      </c>
      <c r="L121" s="25">
        <f t="shared" si="3"/>
        <v>57131.172</v>
      </c>
      <c r="M121" s="25">
        <f t="shared" si="4"/>
        <v>20935</v>
      </c>
      <c r="N121" s="25">
        <f t="shared" si="5"/>
        <v>6294</v>
      </c>
      <c r="O121" s="25">
        <f t="shared" si="6"/>
        <v>8959</v>
      </c>
      <c r="P121" s="25">
        <f t="shared" si="7"/>
        <v>3428</v>
      </c>
      <c r="Q121" s="25">
        <f t="shared" si="8"/>
        <v>4033</v>
      </c>
      <c r="R121" s="25">
        <f t="shared" si="9"/>
        <v>7085</v>
      </c>
      <c r="S121" s="25">
        <f t="shared" si="10"/>
        <v>15440</v>
      </c>
      <c r="T121" s="25">
        <f t="shared" si="11"/>
        <v>18967.7</v>
      </c>
      <c r="U121" s="25">
        <f t="shared" si="12"/>
        <v>8101</v>
      </c>
      <c r="V121" s="26">
        <f t="shared" si="1"/>
        <v>8111</v>
      </c>
      <c r="W121" s="31"/>
      <c r="X121" s="31"/>
      <c r="Y121" s="31"/>
    </row>
    <row r="122" spans="1:25" ht="15.7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>1248+7660</f>
        <v>8908</v>
      </c>
      <c r="L122" s="25">
        <f t="shared" si="3"/>
        <v>1324</v>
      </c>
      <c r="M122" s="25">
        <f t="shared" si="4"/>
        <v>11431</v>
      </c>
      <c r="N122" s="25">
        <f t="shared" si="5"/>
        <v>1114</v>
      </c>
      <c r="O122" s="25">
        <f t="shared" si="6"/>
        <v>2135</v>
      </c>
      <c r="P122" s="25">
        <f t="shared" si="7"/>
        <v>0</v>
      </c>
      <c r="Q122" s="25">
        <f t="shared" si="8"/>
        <v>0</v>
      </c>
      <c r="R122" s="25">
        <f t="shared" si="9"/>
        <v>4792</v>
      </c>
      <c r="S122" s="25">
        <f t="shared" si="10"/>
        <v>10531</v>
      </c>
      <c r="T122" s="25">
        <f t="shared" si="11"/>
        <v>4930</v>
      </c>
      <c r="U122" s="25">
        <f t="shared" si="12"/>
        <v>1316</v>
      </c>
      <c r="V122" s="26">
        <f t="shared" si="1"/>
        <v>0</v>
      </c>
      <c r="W122" s="32"/>
      <c r="X122" s="33"/>
      <c r="Y122" s="34"/>
    </row>
    <row r="123" spans="1:25" ht="15.7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/>
      <c r="L123" s="25">
        <f t="shared" si="3"/>
        <v>0</v>
      </c>
      <c r="M123" s="25">
        <f t="shared" si="4"/>
        <v>907</v>
      </c>
      <c r="N123" s="25">
        <f t="shared" si="5"/>
        <v>0</v>
      </c>
      <c r="O123" s="25">
        <f t="shared" si="6"/>
        <v>0</v>
      </c>
      <c r="P123" s="25">
        <f t="shared" si="7"/>
        <v>0</v>
      </c>
      <c r="Q123" s="25">
        <f t="shared" si="8"/>
        <v>0</v>
      </c>
      <c r="R123" s="25">
        <f t="shared" si="9"/>
        <v>0</v>
      </c>
      <c r="S123" s="25">
        <f t="shared" si="10"/>
        <v>0</v>
      </c>
      <c r="T123" s="25">
        <f t="shared" si="11"/>
        <v>887</v>
      </c>
      <c r="U123" s="25">
        <v>0</v>
      </c>
      <c r="V123" s="26">
        <f t="shared" si="1"/>
        <v>0</v>
      </c>
      <c r="W123" s="32"/>
      <c r="X123" s="33"/>
      <c r="Y123" s="34"/>
    </row>
    <row r="124" spans="1:25" ht="15.7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>2958+K111</f>
        <v>7197.7</v>
      </c>
      <c r="L124" s="25">
        <f t="shared" si="3"/>
        <v>0</v>
      </c>
      <c r="M124" s="25">
        <f t="shared" si="4"/>
        <v>0</v>
      </c>
      <c r="N124" s="25">
        <f t="shared" si="5"/>
        <v>0</v>
      </c>
      <c r="O124" s="25">
        <f t="shared" si="6"/>
        <v>0</v>
      </c>
      <c r="P124" s="25">
        <f t="shared" si="7"/>
        <v>0</v>
      </c>
      <c r="Q124" s="25">
        <f t="shared" si="8"/>
        <v>0</v>
      </c>
      <c r="R124" s="25">
        <f t="shared" si="9"/>
        <v>0</v>
      </c>
      <c r="S124" s="25">
        <f t="shared" si="10"/>
        <v>605</v>
      </c>
      <c r="T124" s="25">
        <f t="shared" si="11"/>
        <v>4239.7</v>
      </c>
      <c r="U124" s="25">
        <f t="shared" si="12"/>
        <v>0</v>
      </c>
      <c r="V124" s="26">
        <f t="shared" si="1"/>
        <v>2961</v>
      </c>
      <c r="W124" s="32"/>
      <c r="X124" s="33"/>
      <c r="Y124" s="35"/>
    </row>
    <row r="125" spans="1:25" ht="15.7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v>800</v>
      </c>
      <c r="L125" s="25">
        <f t="shared" si="3"/>
        <v>48205</v>
      </c>
      <c r="M125" s="25">
        <f t="shared" si="4"/>
        <v>800</v>
      </c>
      <c r="N125" s="25">
        <f t="shared" si="5"/>
        <v>800</v>
      </c>
      <c r="O125" s="25">
        <f t="shared" si="6"/>
        <v>2444</v>
      </c>
      <c r="P125" s="25">
        <f t="shared" si="7"/>
        <v>800</v>
      </c>
      <c r="Q125" s="25">
        <f t="shared" si="8"/>
        <v>1405</v>
      </c>
      <c r="R125" s="25">
        <f t="shared" si="9"/>
        <v>1688</v>
      </c>
      <c r="S125" s="25">
        <f t="shared" si="10"/>
        <v>800</v>
      </c>
      <c r="T125" s="25">
        <f t="shared" si="11"/>
        <v>1465</v>
      </c>
      <c r="U125" s="25">
        <f t="shared" si="12"/>
        <v>2782</v>
      </c>
      <c r="V125" s="26">
        <f t="shared" si="1"/>
        <v>2960</v>
      </c>
      <c r="W125" s="32"/>
      <c r="X125" s="33"/>
      <c r="Y125" s="35"/>
    </row>
    <row r="126" spans="1:25" ht="15.7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>2075+2490</f>
        <v>4565</v>
      </c>
      <c r="L126" s="25">
        <f t="shared" si="3"/>
        <v>4380</v>
      </c>
      <c r="M126" s="25">
        <f t="shared" si="4"/>
        <v>3942</v>
      </c>
      <c r="N126" s="25">
        <f t="shared" si="5"/>
        <v>4380</v>
      </c>
      <c r="O126" s="25">
        <f t="shared" si="6"/>
        <v>4380</v>
      </c>
      <c r="P126" s="25">
        <f t="shared" si="7"/>
        <v>2628</v>
      </c>
      <c r="Q126" s="25">
        <f t="shared" si="8"/>
        <v>2628</v>
      </c>
      <c r="R126" s="25">
        <f t="shared" si="9"/>
        <v>605</v>
      </c>
      <c r="S126" s="25">
        <f t="shared" si="10"/>
        <v>3504</v>
      </c>
      <c r="T126" s="25">
        <f t="shared" si="11"/>
        <v>7446</v>
      </c>
      <c r="U126" s="25">
        <f t="shared" si="12"/>
        <v>2190</v>
      </c>
      <c r="V126" s="26">
        <f t="shared" si="1"/>
        <v>2190</v>
      </c>
      <c r="W126" s="32"/>
      <c r="X126" s="33"/>
      <c r="Y126" s="34"/>
    </row>
    <row r="127" spans="1:25" ht="15.7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/>
      <c r="L127" s="25">
        <f t="shared" si="3"/>
        <v>0</v>
      </c>
      <c r="M127" s="25">
        <f t="shared" si="4"/>
        <v>0</v>
      </c>
      <c r="N127" s="25">
        <f t="shared" si="5"/>
        <v>0</v>
      </c>
      <c r="O127" s="25">
        <f t="shared" si="6"/>
        <v>0</v>
      </c>
      <c r="P127" s="25">
        <f t="shared" si="7"/>
        <v>0</v>
      </c>
      <c r="Q127" s="25">
        <f t="shared" si="8"/>
        <v>0</v>
      </c>
      <c r="R127" s="25">
        <f t="shared" si="9"/>
        <v>0</v>
      </c>
      <c r="S127" s="25">
        <f t="shared" si="10"/>
        <v>0</v>
      </c>
      <c r="T127" s="25">
        <f t="shared" si="11"/>
        <v>0</v>
      </c>
      <c r="U127" s="25">
        <f t="shared" si="12"/>
        <v>0</v>
      </c>
      <c r="V127" s="26">
        <f t="shared" si="1"/>
        <v>0</v>
      </c>
      <c r="W127" s="36"/>
      <c r="X127" s="37"/>
      <c r="Y127" s="34"/>
    </row>
    <row r="128" spans="1:25" ht="15.75">
      <c r="A128" s="2" t="s">
        <v>94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v>1600</v>
      </c>
      <c r="L128" s="25">
        <f t="shared" si="3"/>
        <v>0</v>
      </c>
      <c r="M128" s="25">
        <f t="shared" si="4"/>
        <v>0</v>
      </c>
      <c r="N128" s="25">
        <f t="shared" si="5"/>
        <v>0</v>
      </c>
      <c r="O128" s="25">
        <f t="shared" si="6"/>
        <v>0</v>
      </c>
      <c r="P128" s="25">
        <f t="shared" si="7"/>
        <v>0</v>
      </c>
      <c r="Q128" s="25">
        <f t="shared" si="8"/>
        <v>0</v>
      </c>
      <c r="R128" s="25">
        <f t="shared" si="9"/>
        <v>0</v>
      </c>
      <c r="S128" s="25">
        <f t="shared" si="10"/>
        <v>0</v>
      </c>
      <c r="T128" s="25">
        <f t="shared" si="11"/>
        <v>0</v>
      </c>
      <c r="U128" s="25">
        <f t="shared" si="12"/>
        <v>0</v>
      </c>
      <c r="V128" s="26">
        <f t="shared" si="1"/>
        <v>0</v>
      </c>
      <c r="W128" s="31"/>
      <c r="X128" s="31"/>
      <c r="Y128" s="34"/>
    </row>
    <row r="129" spans="1:25" ht="15.7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/>
      <c r="L129" s="25">
        <f t="shared" si="3"/>
        <v>0</v>
      </c>
      <c r="M129" s="25">
        <f t="shared" si="4"/>
        <v>0</v>
      </c>
      <c r="N129" s="25">
        <f t="shared" si="5"/>
        <v>0</v>
      </c>
      <c r="O129" s="25">
        <f t="shared" si="6"/>
        <v>0</v>
      </c>
      <c r="P129" s="25">
        <f t="shared" si="7"/>
        <v>0</v>
      </c>
      <c r="Q129" s="25">
        <f t="shared" si="8"/>
        <v>0</v>
      </c>
      <c r="R129" s="25">
        <f t="shared" si="9"/>
        <v>0</v>
      </c>
      <c r="S129" s="25">
        <f t="shared" si="10"/>
        <v>0</v>
      </c>
      <c r="T129" s="25">
        <f t="shared" si="11"/>
        <v>0</v>
      </c>
      <c r="U129" s="25">
        <f t="shared" si="12"/>
        <v>0</v>
      </c>
      <c r="V129" s="26">
        <f t="shared" si="1"/>
        <v>0</v>
      </c>
      <c r="W129" s="31"/>
      <c r="X129" s="31"/>
      <c r="Y129" s="34"/>
    </row>
    <row r="130" spans="1:25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/>
      <c r="L130" s="25">
        <f t="shared" si="3"/>
        <v>0</v>
      </c>
      <c r="M130" s="25">
        <f t="shared" si="4"/>
        <v>0</v>
      </c>
      <c r="N130" s="25">
        <f t="shared" si="5"/>
        <v>0</v>
      </c>
      <c r="O130" s="25">
        <f t="shared" si="6"/>
        <v>0</v>
      </c>
      <c r="P130" s="25">
        <f t="shared" si="7"/>
        <v>0</v>
      </c>
      <c r="Q130" s="25">
        <f t="shared" si="8"/>
        <v>0</v>
      </c>
      <c r="R130" s="25">
        <f t="shared" si="9"/>
        <v>0</v>
      </c>
      <c r="S130" s="25">
        <f t="shared" si="10"/>
        <v>0</v>
      </c>
      <c r="T130" s="25">
        <f t="shared" si="11"/>
        <v>0</v>
      </c>
      <c r="U130" s="25">
        <f t="shared" si="12"/>
        <v>1008</v>
      </c>
      <c r="V130" s="26">
        <f t="shared" si="1"/>
        <v>0</v>
      </c>
      <c r="W130" s="31"/>
      <c r="X130" s="31"/>
      <c r="Y130" s="31"/>
    </row>
    <row r="131" spans="1:25" ht="15">
      <c r="A131" s="2" t="s">
        <v>93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v>585</v>
      </c>
      <c r="L131" s="25">
        <f t="shared" si="3"/>
        <v>3222.172</v>
      </c>
      <c r="M131" s="25">
        <f t="shared" si="4"/>
        <v>3855</v>
      </c>
      <c r="N131" s="25">
        <f t="shared" si="5"/>
        <v>0</v>
      </c>
      <c r="O131" s="25">
        <f t="shared" si="6"/>
        <v>0</v>
      </c>
      <c r="P131" s="25">
        <f t="shared" si="7"/>
        <v>0</v>
      </c>
      <c r="Q131" s="25">
        <f t="shared" si="8"/>
        <v>0</v>
      </c>
      <c r="R131" s="25">
        <f t="shared" si="9"/>
        <v>0</v>
      </c>
      <c r="S131" s="25">
        <f t="shared" si="10"/>
        <v>0</v>
      </c>
      <c r="T131" s="25">
        <f t="shared" si="11"/>
        <v>0</v>
      </c>
      <c r="U131" s="25">
        <f t="shared" si="12"/>
        <v>805</v>
      </c>
      <c r="V131" s="26">
        <f t="shared" si="1"/>
        <v>0</v>
      </c>
      <c r="W131" s="38"/>
      <c r="X131" s="31"/>
      <c r="Y131" s="31"/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15">
        <f>K116+K117+K118+K119+K120+K121</f>
        <v>54393.525</v>
      </c>
      <c r="L132" s="25">
        <f t="shared" si="3"/>
        <v>89395.289</v>
      </c>
      <c r="M132" s="25">
        <f t="shared" si="4"/>
        <v>53199.117</v>
      </c>
      <c r="N132" s="25">
        <f t="shared" si="5"/>
        <v>37031.825</v>
      </c>
      <c r="O132" s="25">
        <f t="shared" si="6"/>
        <v>41223.117</v>
      </c>
      <c r="P132" s="25">
        <f t="shared" si="7"/>
        <v>35692.117</v>
      </c>
      <c r="Q132" s="25">
        <f t="shared" si="8"/>
        <v>36297.117</v>
      </c>
      <c r="R132" s="25">
        <f t="shared" si="9"/>
        <v>39349.117</v>
      </c>
      <c r="S132" s="25">
        <f t="shared" si="10"/>
        <v>46177.825</v>
      </c>
      <c r="T132" s="25">
        <f t="shared" si="11"/>
        <v>49705.525</v>
      </c>
      <c r="U132" s="25">
        <f t="shared" si="12"/>
        <v>38838.825</v>
      </c>
      <c r="V132" s="26">
        <f t="shared" si="1"/>
        <v>38848.825</v>
      </c>
    </row>
    <row r="135" spans="20:22" ht="12.75">
      <c r="T135" s="19" t="s">
        <v>105</v>
      </c>
      <c r="U135" s="19"/>
      <c r="V135" s="24">
        <f>V109+V114-V132</f>
        <v>-13302.023999999969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2013-01-28T00:49:04Z</cp:lastPrinted>
  <dcterms:created xsi:type="dcterms:W3CDTF">2012-04-11T04:13:08Z</dcterms:created>
  <dcterms:modified xsi:type="dcterms:W3CDTF">2018-03-29T08:57:05Z</dcterms:modified>
  <cp:category/>
  <cp:version/>
  <cp:contentType/>
  <cp:contentStatus/>
</cp:coreProperties>
</file>