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<sst xmlns="http://schemas.openxmlformats.org/spreadsheetml/2006/main" count="418" uniqueCount="103">
  <si>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</si>
  <si>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</si>
  <si>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</si>
  <si>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</si>
  <si>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</si>
  <si>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</si>
  <si>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</si>
  <si>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ж.Смена входных дверей в местах общего пользования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</si>
  <si>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</si>
  <si>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</si>
  <si>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</si>
  <si>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</si>
  <si>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август</t>
  </si>
  <si>
    <t>июль</t>
  </si>
  <si>
    <t>сентябрь</t>
  </si>
  <si>
    <t xml:space="preserve">октябрь </t>
  </si>
  <si>
    <t>ноябрь</t>
  </si>
  <si>
    <t>декабрь</t>
  </si>
  <si>
    <t xml:space="preserve"> </t>
  </si>
  <si>
    <t xml:space="preserve">коммунальным услугам жилого дома № 35 Подгорный пер. за январь </t>
  </si>
  <si>
    <t xml:space="preserve">6.начислено за январь  </t>
  </si>
  <si>
    <t xml:space="preserve">коммунальным услугам жилого дома № 35 Подгорный пер. за февраль </t>
  </si>
  <si>
    <t xml:space="preserve">6.начислено за февраль   </t>
  </si>
  <si>
    <t xml:space="preserve">коммунальным услугам жилого дома № 35 Подгорный пер. за март </t>
  </si>
  <si>
    <t xml:space="preserve">6.начислено за март   </t>
  </si>
  <si>
    <t xml:space="preserve">6.начислено за апрель   </t>
  </si>
  <si>
    <t xml:space="preserve">6.начислено за май  </t>
  </si>
  <si>
    <t xml:space="preserve">6.начислено за июль  </t>
  </si>
  <si>
    <t>апрель</t>
  </si>
  <si>
    <t>май</t>
  </si>
  <si>
    <t>июнь</t>
  </si>
  <si>
    <t xml:space="preserve">6.начислено за август   </t>
  </si>
  <si>
    <t xml:space="preserve">6.начислено за сентябрь  </t>
  </si>
  <si>
    <t xml:space="preserve">6.начислено за октябрь   </t>
  </si>
  <si>
    <t xml:space="preserve">6.начислено за ноябрь  </t>
  </si>
  <si>
    <t xml:space="preserve">6.начислено за декабрь  </t>
  </si>
  <si>
    <t xml:space="preserve">5. Тариф  </t>
  </si>
  <si>
    <t xml:space="preserve">коммунальным услугам жилого дома № 35 Подгорный пер. за 1 квартал  </t>
  </si>
  <si>
    <t xml:space="preserve">5.начислено за 1 квартал  </t>
  </si>
  <si>
    <t xml:space="preserve">коммунальным услугам жилого дома № 35 Подгорный пер. за 2 квартал  </t>
  </si>
  <si>
    <t xml:space="preserve">5.начислено за 2 квартал  </t>
  </si>
  <si>
    <t xml:space="preserve">коммунальным услугам жилого дома № 35 Подгорный пер. за 3 квартал  </t>
  </si>
  <si>
    <t xml:space="preserve">5.начислено за 3 квартал  </t>
  </si>
  <si>
    <t xml:space="preserve">коммунальным услугам жилого дома № 35 Подгорный пер. за 4 квартал  </t>
  </si>
  <si>
    <t xml:space="preserve">5.начислено за 4 квартал  </t>
  </si>
  <si>
    <r>
      <t>3</t>
    </r>
    <r>
      <rPr>
        <sz val="12"/>
        <rFont val="Arial Cyr"/>
        <family val="0"/>
      </rPr>
      <t>.Вывоз бытовых отходов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</si>
  <si>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</si>
  <si>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</si>
  <si>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</si>
  <si>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</si>
  <si>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</si>
  <si>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</si>
  <si>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</si>
  <si>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</si>
  <si>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</si>
  <si>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</si>
  <si>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</si>
  <si>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</si>
  <si>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</si>
  <si>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</si>
  <si>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</si>
  <si>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</si>
  <si>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</si>
  <si>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</si>
  <si>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</si>
  <si>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</si>
  <si>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</si>
  <si>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</si>
  <si>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</si>
  <si>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</si>
  <si>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</si>
  <si>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</si>
  <si>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6.начислено за июнь </t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</si>
  <si>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</si>
  <si>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</si>
  <si>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</si>
  <si>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</si>
  <si>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</si>
  <si>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</si>
  <si>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</si>
  <si>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</si>
  <si>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</si>
  <si>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</si>
  <si>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</si>
  <si>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</si>
  <si>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</si>
  <si>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</si>
  <si>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</si>
  <si>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е. Текущий ремонт подъездов</t>
  </si>
  <si>
    <t>и. Остекление окон в местах общего пользования</t>
  </si>
  <si>
    <t>г. Электрические сети (списывание показаний)</t>
  </si>
  <si>
    <t xml:space="preserve">к. Прочие работы  </t>
  </si>
  <si>
    <t>ж.Смена входных дверей в местах общего пользования (установка замков)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</si>
  <si>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</si>
  <si>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к. Прочие работы  (слуховое окно)</t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</si>
  <si>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</si>
  <si>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</si>
  <si>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</si>
  <si>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</si>
  <si>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</si>
  <si>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</si>
  <si>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r>
      <t xml:space="preserve">                       остаток на 01.01.2018г.      </t>
    </r>
    <r>
      <rPr>
        <b/>
        <sz val="10"/>
        <rFont val="Arial Cyr"/>
        <family val="0"/>
      </rPr>
      <t xml:space="preserve"> 25973 руб.</t>
    </r>
  </si>
  <si>
    <t xml:space="preserve">ж.Смена входных дверей в местах общего пользования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</si>
</sst>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Font="1" applyBorder="1" applyAlignment="1">
      <alignment/>
    </xf>
    <xf numFmtId="164" fontId="0" fillId="0" borderId="4" xfId="0" applyNumberFormat="1" applyBorder="1" applyAlignment="1">
      <alignment/>
    </xf>
    <xf numFmtId="1" fontId="0" fillId="0" borderId="4" xfId="0" applyNumberFormat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4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2" fontId="0" fillId="0" borderId="4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41">
      <selection activeCell="K70" sqref="K7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37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73</v>
      </c>
      <c r="B4" s="3"/>
      <c r="C4" s="3"/>
      <c r="D4" s="3"/>
      <c r="E4" s="3"/>
      <c r="F4" s="3"/>
      <c r="G4" s="3"/>
      <c r="H4" s="3"/>
      <c r="I4" s="3"/>
      <c r="J4" s="4"/>
      <c r="K4" s="12" t="s">
        <v>18</v>
      </c>
    </row>
    <row r="5" spans="1:11" ht="15">
      <c r="A5" s="2" t="s">
        <v>74</v>
      </c>
      <c r="B5" s="3"/>
      <c r="C5" s="3"/>
      <c r="D5" s="3"/>
      <c r="E5" s="3"/>
      <c r="F5" s="3"/>
      <c r="G5" s="3"/>
      <c r="H5" s="3"/>
      <c r="I5" s="3"/>
      <c r="J5" s="4"/>
      <c r="K5" s="12">
        <v>7638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1249.1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24</v>
      </c>
    </row>
    <row r="8" spans="1:11" ht="15">
      <c r="A8" s="2" t="s">
        <v>38</v>
      </c>
      <c r="B8" s="3"/>
      <c r="C8" s="3"/>
      <c r="D8" s="3"/>
      <c r="E8" s="3"/>
      <c r="F8" s="3"/>
      <c r="G8" s="3"/>
      <c r="H8" s="3"/>
      <c r="I8" s="3"/>
      <c r="J8" s="4"/>
      <c r="K8" s="15">
        <f>Лист2!K9*3</f>
        <v>35074.727999999996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5"/>
    </row>
    <row r="10" spans="1:11" ht="15.75">
      <c r="A10" s="7" t="s">
        <v>93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Лист2!K11*3</f>
        <v>15476.348999999998</v>
      </c>
    </row>
    <row r="11" spans="1:11" ht="15.75">
      <c r="A11" s="7" t="s">
        <v>11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Лист2!K12*3</f>
        <v>786.933</v>
      </c>
    </row>
    <row r="12" spans="1:11" ht="15.75">
      <c r="A12" s="7" t="s">
        <v>45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Лист2!K13*3</f>
        <v>7082.396999999999</v>
      </c>
    </row>
    <row r="13" spans="1:11" ht="15.75">
      <c r="A13" s="7" t="s">
        <v>47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Лист2!K14*3</f>
        <v>3747.2999999999997</v>
      </c>
    </row>
    <row r="14" spans="1:11" ht="15.75">
      <c r="A14" s="7" t="s">
        <v>46</v>
      </c>
      <c r="B14" s="6"/>
      <c r="C14" s="6"/>
      <c r="D14" s="6"/>
      <c r="E14" s="6"/>
      <c r="F14" s="6"/>
      <c r="G14" s="6"/>
      <c r="H14" s="6"/>
      <c r="I14" s="3"/>
      <c r="J14" s="4"/>
      <c r="K14" s="14">
        <f>Лист2!K16+Лист2!W16+Лист2!AI16</f>
        <v>1820</v>
      </c>
    </row>
    <row r="15" spans="1:11" ht="1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28912.978999999996</v>
      </c>
    </row>
    <row r="17" spans="1:9" ht="15">
      <c r="A17" s="1"/>
      <c r="B17" s="1" t="s">
        <v>10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39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1" ht="15">
      <c r="A20" s="2" t="s">
        <v>75</v>
      </c>
      <c r="B20" s="3"/>
      <c r="C20" s="3"/>
      <c r="D20" s="3"/>
      <c r="E20" s="3"/>
      <c r="F20" s="3"/>
      <c r="G20" s="3"/>
      <c r="H20" s="3"/>
      <c r="I20" s="3"/>
      <c r="J20" s="4"/>
      <c r="K20" s="12"/>
    </row>
    <row r="21" spans="1:11" ht="15">
      <c r="A21" s="2" t="s">
        <v>76</v>
      </c>
      <c r="B21" s="3"/>
      <c r="C21" s="3"/>
      <c r="D21" s="3"/>
      <c r="E21" s="3"/>
      <c r="F21" s="3"/>
      <c r="G21" s="3"/>
      <c r="H21" s="3"/>
      <c r="I21" s="3"/>
      <c r="J21" s="4"/>
      <c r="K21" s="12">
        <f>K5+K8-K15</f>
        <v>13799.749</v>
      </c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f>K6</f>
        <v>1249.1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f>K7</f>
        <v>24</v>
      </c>
    </row>
    <row r="24" spans="1:11" ht="15">
      <c r="A24" s="2" t="s">
        <v>40</v>
      </c>
      <c r="B24" s="3"/>
      <c r="C24" s="3"/>
      <c r="D24" s="3"/>
      <c r="E24" s="3"/>
      <c r="F24" s="3"/>
      <c r="G24" s="3"/>
      <c r="H24" s="3"/>
      <c r="I24" s="3"/>
      <c r="J24" s="4"/>
      <c r="K24" s="15">
        <f>K8</f>
        <v>35074.727999999996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5"/>
    </row>
    <row r="26" spans="1:11" ht="15.75">
      <c r="A26" s="7" t="s">
        <v>93</v>
      </c>
      <c r="B26" s="3"/>
      <c r="C26" s="3"/>
      <c r="D26" s="3"/>
      <c r="E26" s="3"/>
      <c r="F26" s="3"/>
      <c r="G26" s="3"/>
      <c r="H26" s="3"/>
      <c r="I26" s="3"/>
      <c r="J26" s="4"/>
      <c r="K26" s="15">
        <f>K10</f>
        <v>15476.348999999998</v>
      </c>
    </row>
    <row r="27" spans="1:11" ht="15.75">
      <c r="A27" s="7" t="s">
        <v>11</v>
      </c>
      <c r="B27" s="3"/>
      <c r="C27" s="3"/>
      <c r="D27" s="3"/>
      <c r="E27" s="3"/>
      <c r="F27" s="3"/>
      <c r="G27" s="3"/>
      <c r="H27" s="3"/>
      <c r="I27" s="3"/>
      <c r="J27" s="4"/>
      <c r="K27" s="15">
        <f>K11</f>
        <v>786.933</v>
      </c>
    </row>
    <row r="28" spans="1:11" ht="15.75">
      <c r="A28" s="7" t="s">
        <v>45</v>
      </c>
      <c r="B28" s="3"/>
      <c r="C28" s="3"/>
      <c r="D28" s="3"/>
      <c r="E28" s="3"/>
      <c r="F28" s="3"/>
      <c r="G28" s="3"/>
      <c r="H28" s="3"/>
      <c r="I28" s="3"/>
      <c r="J28" s="4"/>
      <c r="K28" s="15">
        <f>K12</f>
        <v>7082.396999999999</v>
      </c>
    </row>
    <row r="29" spans="1:11" ht="15.75">
      <c r="A29" s="7" t="s">
        <v>47</v>
      </c>
      <c r="B29" s="3"/>
      <c r="C29" s="3"/>
      <c r="D29" s="3"/>
      <c r="E29" s="3"/>
      <c r="F29" s="3"/>
      <c r="G29" s="3"/>
      <c r="H29" s="3"/>
      <c r="I29" s="3"/>
      <c r="J29" s="4"/>
      <c r="K29" s="15">
        <f>K13</f>
        <v>3747.2999999999997</v>
      </c>
    </row>
    <row r="30" spans="1:11" ht="15.75">
      <c r="A30" s="7" t="s">
        <v>46</v>
      </c>
      <c r="B30" s="6"/>
      <c r="C30" s="6"/>
      <c r="D30" s="6"/>
      <c r="E30" s="6"/>
      <c r="F30" s="6"/>
      <c r="G30" s="6"/>
      <c r="H30" s="6"/>
      <c r="I30" s="3"/>
      <c r="J30" s="4"/>
      <c r="K30" s="15">
        <f>Лист2!K41+Лист2!W40+Лист2!W41+Лист2!AI40+Лист2!AI41</f>
        <v>2934.388</v>
      </c>
    </row>
    <row r="31" spans="1:11" ht="15">
      <c r="A31" s="8" t="s">
        <v>9</v>
      </c>
      <c r="B31" s="9"/>
      <c r="C31" s="9"/>
      <c r="D31" s="9"/>
      <c r="E31" s="9"/>
      <c r="F31" s="9"/>
      <c r="G31" s="9"/>
      <c r="H31" s="9"/>
      <c r="I31" s="9"/>
      <c r="J31" s="10"/>
      <c r="K31" s="15">
        <f>K26+K27+K28+K29+K30</f>
        <v>30027.366999999995</v>
      </c>
    </row>
    <row r="33" spans="1:9" ht="15">
      <c r="A33" s="1"/>
      <c r="B33" s="1" t="s">
        <v>10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41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77</v>
      </c>
      <c r="B36" s="3"/>
      <c r="C36" s="3"/>
      <c r="D36" s="3"/>
      <c r="E36" s="3"/>
      <c r="F36" s="3"/>
      <c r="G36" s="3"/>
      <c r="H36" s="3"/>
      <c r="I36" s="3"/>
      <c r="J36" s="4"/>
      <c r="K36" s="12"/>
    </row>
    <row r="37" spans="1:12" ht="15">
      <c r="A37" s="2" t="s">
        <v>78</v>
      </c>
      <c r="B37" s="3"/>
      <c r="C37" s="3"/>
      <c r="D37" s="3"/>
      <c r="E37" s="3"/>
      <c r="F37" s="3"/>
      <c r="G37" s="3"/>
      <c r="H37" s="3"/>
      <c r="I37" s="3"/>
      <c r="J37" s="4"/>
      <c r="K37" s="12">
        <f>K21+K24-K31</f>
        <v>18847.110000000004</v>
      </c>
      <c r="L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1249.1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24</v>
      </c>
    </row>
    <row r="40" spans="1:11" ht="15">
      <c r="A40" s="2" t="s">
        <v>42</v>
      </c>
      <c r="B40" s="3"/>
      <c r="C40" s="3"/>
      <c r="D40" s="3"/>
      <c r="E40" s="3"/>
      <c r="F40" s="3"/>
      <c r="G40" s="3"/>
      <c r="H40" s="3"/>
      <c r="I40" s="3"/>
      <c r="J40" s="4"/>
      <c r="K40" s="15">
        <f>Лист2!K59*3</f>
        <v>35074.727999999996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5"/>
    </row>
    <row r="42" spans="1:11" ht="15.75">
      <c r="A42" s="7" t="s">
        <v>93</v>
      </c>
      <c r="B42" s="3"/>
      <c r="C42" s="3"/>
      <c r="D42" s="3"/>
      <c r="E42" s="3"/>
      <c r="F42" s="3"/>
      <c r="G42" s="3"/>
      <c r="H42" s="3"/>
      <c r="I42" s="3"/>
      <c r="J42" s="4"/>
      <c r="K42" s="15">
        <f>K26</f>
        <v>15476.348999999998</v>
      </c>
    </row>
    <row r="43" spans="1:11" ht="15.75">
      <c r="A43" s="7" t="s">
        <v>11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786.933</v>
      </c>
    </row>
    <row r="44" spans="1:11" ht="15.75">
      <c r="A44" s="7" t="s">
        <v>45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7082.396999999999</v>
      </c>
    </row>
    <row r="45" spans="1:11" ht="15.75">
      <c r="A45" s="7" t="s">
        <v>47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3747.2999999999997</v>
      </c>
    </row>
    <row r="46" spans="1:11" ht="15.75">
      <c r="A46" s="7" t="s">
        <v>46</v>
      </c>
      <c r="B46" s="6"/>
      <c r="C46" s="6"/>
      <c r="D46" s="6"/>
      <c r="E46" s="6"/>
      <c r="F46" s="6"/>
      <c r="G46" s="6"/>
      <c r="H46" s="6"/>
      <c r="I46" s="3"/>
      <c r="J46" s="4"/>
      <c r="K46" s="15">
        <f>Лист2!AI66+Лист2!W65+Лист2!W66+Лист2!K65+Лист2!K66</f>
        <v>4364.388</v>
      </c>
    </row>
    <row r="47" spans="1:11" ht="15">
      <c r="A47" s="8" t="s">
        <v>9</v>
      </c>
      <c r="B47" s="9"/>
      <c r="C47" s="9"/>
      <c r="D47" s="9"/>
      <c r="E47" s="9"/>
      <c r="F47" s="9"/>
      <c r="G47" s="9"/>
      <c r="H47" s="9"/>
      <c r="I47" s="9"/>
      <c r="J47" s="10"/>
      <c r="K47" s="15">
        <f>K42+K43+K44+K45+K46</f>
        <v>31457.366999999995</v>
      </c>
    </row>
    <row r="48" spans="1:9" ht="15">
      <c r="A48" s="1"/>
      <c r="B48" s="1" t="s">
        <v>10</v>
      </c>
      <c r="C48" s="1"/>
      <c r="D48" s="1"/>
      <c r="E48" s="1"/>
      <c r="F48" s="1"/>
      <c r="G48" s="1"/>
      <c r="H48" s="1"/>
      <c r="I48" s="1"/>
    </row>
    <row r="49" spans="1:9" ht="15">
      <c r="A49" s="1"/>
      <c r="B49" s="1" t="s">
        <v>43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12" ht="15">
      <c r="A51" s="2" t="s">
        <v>79</v>
      </c>
      <c r="B51" s="3"/>
      <c r="C51" s="3"/>
      <c r="D51" s="3"/>
      <c r="E51" s="3"/>
      <c r="F51" s="3"/>
      <c r="G51" s="3"/>
      <c r="H51" s="3"/>
      <c r="I51" s="3"/>
      <c r="J51" s="4"/>
      <c r="K51" s="12"/>
      <c r="L51" s="17"/>
    </row>
    <row r="52" spans="1:12" ht="15">
      <c r="A52" s="2" t="s">
        <v>80</v>
      </c>
      <c r="B52" s="3"/>
      <c r="C52" s="3"/>
      <c r="D52" s="3"/>
      <c r="E52" s="3"/>
      <c r="F52" s="3"/>
      <c r="G52" s="3"/>
      <c r="H52" s="3"/>
      <c r="I52" s="3"/>
      <c r="J52" s="4"/>
      <c r="K52" s="12">
        <f>K37+K40-K47</f>
        <v>22464.47100000001</v>
      </c>
      <c r="L52" s="16"/>
    </row>
    <row r="53" spans="1:11" ht="15">
      <c r="A53" s="2" t="s">
        <v>0</v>
      </c>
      <c r="B53" s="3"/>
      <c r="C53" s="3"/>
      <c r="D53" s="3"/>
      <c r="E53" s="3"/>
      <c r="F53" s="3"/>
      <c r="G53" s="3"/>
      <c r="H53" s="3"/>
      <c r="I53" s="3"/>
      <c r="J53" s="4"/>
      <c r="K53" s="13">
        <f>K38</f>
        <v>1249.1</v>
      </c>
    </row>
    <row r="54" spans="1:11" ht="15">
      <c r="A54" s="2" t="s">
        <v>1</v>
      </c>
      <c r="B54" s="3"/>
      <c r="C54" s="3"/>
      <c r="D54" s="3"/>
      <c r="E54" s="3"/>
      <c r="F54" s="3"/>
      <c r="G54" s="3"/>
      <c r="H54" s="3"/>
      <c r="I54" s="3"/>
      <c r="J54" s="4"/>
      <c r="K54" s="14">
        <f>K39</f>
        <v>24</v>
      </c>
    </row>
    <row r="55" spans="1:11" ht="15">
      <c r="A55" s="2" t="s">
        <v>44</v>
      </c>
      <c r="B55" s="3"/>
      <c r="C55" s="3"/>
      <c r="D55" s="3"/>
      <c r="E55" s="3"/>
      <c r="F55" s="3"/>
      <c r="G55" s="3"/>
      <c r="H55" s="3"/>
      <c r="I55" s="3"/>
      <c r="J55" s="4"/>
      <c r="K55" s="15">
        <f>Лист2!AI84*2+Лист2!K84</f>
        <v>35052.264</v>
      </c>
    </row>
    <row r="56" spans="1:11" ht="15.75">
      <c r="A56" s="2"/>
      <c r="B56" s="6" t="s">
        <v>2</v>
      </c>
      <c r="C56" s="6"/>
      <c r="D56" s="3"/>
      <c r="E56" s="3"/>
      <c r="F56" s="3"/>
      <c r="G56" s="3"/>
      <c r="H56" s="3"/>
      <c r="I56" s="3"/>
      <c r="J56" s="4"/>
      <c r="K56" s="5"/>
    </row>
    <row r="57" spans="1:11" ht="15.75">
      <c r="A57" s="7" t="s">
        <v>93</v>
      </c>
      <c r="B57" s="3"/>
      <c r="C57" s="3"/>
      <c r="D57" s="3"/>
      <c r="E57" s="3"/>
      <c r="F57" s="3"/>
      <c r="G57" s="3"/>
      <c r="H57" s="3"/>
      <c r="I57" s="3"/>
      <c r="J57" s="4"/>
      <c r="K57" s="15">
        <f>K42</f>
        <v>15476.348999999998</v>
      </c>
    </row>
    <row r="58" spans="1:11" ht="15.75">
      <c r="A58" s="7" t="s">
        <v>11</v>
      </c>
      <c r="B58" s="3"/>
      <c r="C58" s="3"/>
      <c r="D58" s="3"/>
      <c r="E58" s="3"/>
      <c r="F58" s="3"/>
      <c r="G58" s="3"/>
      <c r="H58" s="3"/>
      <c r="I58" s="3"/>
      <c r="J58" s="4"/>
      <c r="K58" s="15">
        <f>K43</f>
        <v>786.933</v>
      </c>
    </row>
    <row r="59" spans="1:11" ht="15.75">
      <c r="A59" s="7" t="s">
        <v>45</v>
      </c>
      <c r="B59" s="3"/>
      <c r="C59" s="3"/>
      <c r="D59" s="3"/>
      <c r="E59" s="3"/>
      <c r="F59" s="3"/>
      <c r="G59" s="3"/>
      <c r="H59" s="3"/>
      <c r="I59" s="3"/>
      <c r="J59" s="4"/>
      <c r="K59" s="15">
        <f>K44</f>
        <v>7082.396999999999</v>
      </c>
    </row>
    <row r="60" spans="1:11" ht="15.75">
      <c r="A60" s="7" t="s">
        <v>47</v>
      </c>
      <c r="B60" s="3"/>
      <c r="C60" s="3"/>
      <c r="D60" s="3"/>
      <c r="E60" s="3"/>
      <c r="F60" s="3"/>
      <c r="G60" s="3"/>
      <c r="H60" s="3"/>
      <c r="I60" s="3"/>
      <c r="J60" s="4"/>
      <c r="K60" s="15">
        <f>K45</f>
        <v>3747.2999999999997</v>
      </c>
    </row>
    <row r="61" spans="1:11" ht="15.75">
      <c r="A61" s="7" t="s">
        <v>46</v>
      </c>
      <c r="B61" s="6"/>
      <c r="C61" s="6"/>
      <c r="D61" s="6"/>
      <c r="E61" s="6"/>
      <c r="F61" s="6"/>
      <c r="G61" s="6"/>
      <c r="H61" s="6"/>
      <c r="I61" s="3"/>
      <c r="J61" s="4"/>
      <c r="K61" s="15">
        <f>Лист2!AI91+Лист2!W91+Лист2!K91</f>
        <v>4451</v>
      </c>
    </row>
    <row r="62" spans="1:11" ht="15">
      <c r="A62" s="2" t="s">
        <v>9</v>
      </c>
      <c r="B62" s="3"/>
      <c r="C62" s="3"/>
      <c r="D62" s="3"/>
      <c r="E62" s="3"/>
      <c r="F62" s="3"/>
      <c r="G62" s="3"/>
      <c r="H62" s="3"/>
      <c r="I62" s="3"/>
      <c r="J62" s="4"/>
      <c r="K62" s="20">
        <f>K57+K58+K59+K60+K61</f>
        <v>31543.978999999996</v>
      </c>
    </row>
    <row r="63" spans="1:10" ht="15">
      <c r="A63" s="26"/>
      <c r="B63" s="26"/>
      <c r="C63" s="26"/>
      <c r="D63" s="26"/>
      <c r="E63" s="26"/>
      <c r="F63" s="26"/>
      <c r="G63" s="26"/>
      <c r="H63" s="26"/>
      <c r="I63" s="26"/>
      <c r="J63" s="21"/>
    </row>
    <row r="64" spans="1:11" ht="15">
      <c r="A64" s="8"/>
      <c r="B64" s="9"/>
      <c r="C64" s="9"/>
      <c r="D64" s="9"/>
      <c r="E64" s="9"/>
      <c r="F64" s="9"/>
      <c r="G64" s="9"/>
      <c r="H64" s="9"/>
      <c r="I64" s="9"/>
      <c r="J64" s="22"/>
      <c r="K64" s="21"/>
    </row>
    <row r="65" spans="1:11" ht="15">
      <c r="A65" s="2" t="s">
        <v>81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7638</v>
      </c>
    </row>
    <row r="66" spans="1:11" ht="15">
      <c r="A66" s="23" t="s">
        <v>82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f>K55+K40+K24+K8</f>
        <v>140276.448</v>
      </c>
    </row>
    <row r="67" spans="1:11" ht="15">
      <c r="A67" s="24" t="s">
        <v>83</v>
      </c>
      <c r="B67" s="22"/>
      <c r="C67" s="22"/>
      <c r="D67" s="22"/>
      <c r="E67" s="22"/>
      <c r="F67" s="22"/>
      <c r="G67" s="22"/>
      <c r="H67" s="22"/>
      <c r="I67" s="22"/>
      <c r="J67" s="10"/>
      <c r="K67" s="15">
        <f>K62+K47+K31+K15</f>
        <v>121941.69199999998</v>
      </c>
    </row>
    <row r="68" spans="1:11" ht="15">
      <c r="A68" s="2" t="s">
        <v>84</v>
      </c>
      <c r="B68" s="3"/>
      <c r="C68" s="3"/>
      <c r="D68" s="3"/>
      <c r="E68" s="3"/>
      <c r="F68" s="3"/>
      <c r="G68" s="3"/>
      <c r="H68" s="3"/>
      <c r="I68" s="3"/>
      <c r="J68" s="4"/>
      <c r="K68" s="15"/>
    </row>
    <row r="69" spans="1:12" ht="15">
      <c r="A69" s="2" t="s">
        <v>85</v>
      </c>
      <c r="B69" s="3"/>
      <c r="C69" s="3"/>
      <c r="D69" s="3"/>
      <c r="E69" s="3"/>
      <c r="F69" s="3"/>
      <c r="G69" s="3"/>
      <c r="H69" s="3"/>
      <c r="I69" s="3"/>
      <c r="J69" s="4"/>
      <c r="K69" s="15">
        <f>K65+K66-K67</f>
        <v>25972.756000000023</v>
      </c>
      <c r="L69" s="1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1"/>
  <sheetViews>
    <sheetView tabSelected="1" workbookViewId="0" topLeftCell="G100">
      <selection activeCell="X119" sqref="X119"/>
    </sheetView>
  </sheetViews>
  <sheetFormatPr defaultColWidth="9.00390625" defaultRowHeight="12.75"/>
  <cols>
    <col min="5" max="5" width="10.375" style="0" customWidth="1"/>
    <col min="10" max="10" width="17.00390625" style="0" customWidth="1"/>
    <col min="22" max="22" width="10.25390625" style="0" customWidth="1"/>
    <col min="34" max="34" width="18.2539062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 t="s">
        <v>10</v>
      </c>
      <c r="O1" s="1"/>
      <c r="P1" s="1"/>
      <c r="Q1" s="1"/>
      <c r="R1" s="1"/>
      <c r="S1" s="1"/>
      <c r="T1" s="1"/>
      <c r="U1" s="1"/>
      <c r="Y1" s="1"/>
      <c r="Z1" s="1" t="s">
        <v>10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19</v>
      </c>
      <c r="C2" s="1"/>
      <c r="D2" s="1"/>
      <c r="E2" s="1"/>
      <c r="F2" s="1"/>
      <c r="G2" s="1"/>
      <c r="H2" s="1"/>
      <c r="I2" s="1"/>
      <c r="M2" s="1"/>
      <c r="N2" s="1" t="s">
        <v>21</v>
      </c>
      <c r="O2" s="1"/>
      <c r="P2" s="1"/>
      <c r="Q2" s="1"/>
      <c r="R2" s="1"/>
      <c r="S2" s="1"/>
      <c r="T2" s="1"/>
      <c r="U2" s="1"/>
      <c r="Y2" s="1"/>
      <c r="Z2" s="1" t="s">
        <v>23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48</v>
      </c>
      <c r="B4" s="3"/>
      <c r="C4" s="3"/>
      <c r="D4" s="3"/>
      <c r="E4" s="3"/>
      <c r="F4" s="3"/>
      <c r="G4" s="3"/>
      <c r="H4" s="3"/>
      <c r="I4" s="3"/>
      <c r="J4" s="4"/>
      <c r="K4" s="15"/>
      <c r="M4" s="2" t="s">
        <v>50</v>
      </c>
      <c r="N4" s="3"/>
      <c r="O4" s="3"/>
      <c r="P4" s="3"/>
      <c r="Q4" s="3"/>
      <c r="R4" s="3"/>
      <c r="S4" s="3"/>
      <c r="T4" s="3"/>
      <c r="U4" s="3"/>
      <c r="V4" s="4"/>
      <c r="W4" s="12" t="s">
        <v>18</v>
      </c>
      <c r="X4" s="17" t="s">
        <v>18</v>
      </c>
      <c r="Y4" s="2" t="s">
        <v>52</v>
      </c>
      <c r="Z4" s="3"/>
      <c r="AA4" s="3"/>
      <c r="AB4" s="3"/>
      <c r="AC4" s="3"/>
      <c r="AD4" s="3"/>
      <c r="AE4" s="3"/>
      <c r="AF4" s="3"/>
      <c r="AG4" s="3"/>
      <c r="AH4" s="4"/>
      <c r="AI4" s="12" t="s">
        <v>18</v>
      </c>
      <c r="AJ4" s="16" t="s">
        <v>18</v>
      </c>
    </row>
    <row r="5" spans="1:35" ht="15">
      <c r="A5" s="2" t="s">
        <v>49</v>
      </c>
      <c r="B5" s="3"/>
      <c r="C5" s="3"/>
      <c r="D5" s="3"/>
      <c r="E5" s="3"/>
      <c r="F5" s="3"/>
      <c r="G5" s="3"/>
      <c r="H5" s="3"/>
      <c r="I5" s="3"/>
      <c r="J5" s="4"/>
      <c r="K5" s="12">
        <v>7638</v>
      </c>
      <c r="M5" s="2" t="s">
        <v>51</v>
      </c>
      <c r="N5" s="3"/>
      <c r="O5" s="3"/>
      <c r="P5" s="3"/>
      <c r="Q5" s="3"/>
      <c r="R5" s="3"/>
      <c r="S5" s="3"/>
      <c r="T5" s="3"/>
      <c r="U5" s="3"/>
      <c r="V5" s="4"/>
      <c r="W5" s="12">
        <f>K5+K9-K27</f>
        <v>8958.583000000002</v>
      </c>
      <c r="Y5" s="2" t="s">
        <v>53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W5+W9-W27</f>
        <v>11379.166000000001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1249.1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1249.1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1249.1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24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24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24</v>
      </c>
    </row>
    <row r="8" spans="1:35" ht="15">
      <c r="A8" s="2" t="s">
        <v>36</v>
      </c>
      <c r="B8" s="3"/>
      <c r="C8" s="3"/>
      <c r="D8" s="3"/>
      <c r="E8" s="3"/>
      <c r="F8" s="3"/>
      <c r="G8" s="3"/>
      <c r="H8" s="3"/>
      <c r="I8" s="3"/>
      <c r="J8" s="4"/>
      <c r="K8" s="14">
        <v>9.36</v>
      </c>
      <c r="M8" s="2" t="s">
        <v>36</v>
      </c>
      <c r="N8" s="3"/>
      <c r="O8" s="3"/>
      <c r="P8" s="3"/>
      <c r="Q8" s="3"/>
      <c r="R8" s="3"/>
      <c r="S8" s="3"/>
      <c r="T8" s="3"/>
      <c r="U8" s="3"/>
      <c r="V8" s="4"/>
      <c r="W8" s="14">
        <f>K8</f>
        <v>9.36</v>
      </c>
      <c r="Y8" s="2" t="s">
        <v>36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9.36</v>
      </c>
    </row>
    <row r="9" spans="1:35" ht="15">
      <c r="A9" s="2" t="s">
        <v>20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11691.576</v>
      </c>
      <c r="M9" s="2" t="s">
        <v>22</v>
      </c>
      <c r="N9" s="3"/>
      <c r="O9" s="3"/>
      <c r="P9" s="3"/>
      <c r="Q9" s="3"/>
      <c r="R9" s="3"/>
      <c r="S9" s="3"/>
      <c r="T9" s="3"/>
      <c r="U9" s="3"/>
      <c r="V9" s="4"/>
      <c r="W9" s="15">
        <f>K9</f>
        <v>11691.576</v>
      </c>
      <c r="Y9" s="2" t="s">
        <v>24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11691.576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93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K6*4.13</f>
        <v>5158.782999999999</v>
      </c>
      <c r="M11" s="7" t="s">
        <v>93</v>
      </c>
      <c r="N11" s="3"/>
      <c r="O11" s="3"/>
      <c r="P11" s="3"/>
      <c r="Q11" s="3"/>
      <c r="R11" s="3"/>
      <c r="S11" s="3"/>
      <c r="T11" s="3"/>
      <c r="U11" s="3"/>
      <c r="V11" s="4"/>
      <c r="W11" s="15">
        <f>K11</f>
        <v>5158.782999999999</v>
      </c>
      <c r="Y11" s="7" t="s">
        <v>93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5158.782999999999</v>
      </c>
    </row>
    <row r="12" spans="1:35" ht="15.75">
      <c r="A12" s="7" t="s">
        <v>11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262.311</v>
      </c>
      <c r="M12" s="7" t="s">
        <v>11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262.311</v>
      </c>
      <c r="Y12" s="7" t="s">
        <v>11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262.311</v>
      </c>
    </row>
    <row r="13" spans="1:35" ht="15.75">
      <c r="A13" s="7" t="s">
        <v>45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K6*1.89</f>
        <v>2360.7989999999995</v>
      </c>
      <c r="M13" s="7" t="s">
        <v>45</v>
      </c>
      <c r="N13" s="3"/>
      <c r="O13" s="3"/>
      <c r="P13" s="3"/>
      <c r="Q13" s="3"/>
      <c r="R13" s="3"/>
      <c r="S13" s="3"/>
      <c r="T13" s="3"/>
      <c r="U13" s="3"/>
      <c r="V13" s="4"/>
      <c r="W13" s="15">
        <f>K13</f>
        <v>2360.7989999999995</v>
      </c>
      <c r="Y13" s="7" t="s">
        <v>45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2360.7989999999995</v>
      </c>
    </row>
    <row r="14" spans="1:35" ht="15.75">
      <c r="A14" s="7" t="s">
        <v>47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</f>
        <v>1249.1</v>
      </c>
      <c r="M14" s="7" t="s">
        <v>47</v>
      </c>
      <c r="N14" s="3"/>
      <c r="O14" s="3"/>
      <c r="P14" s="3"/>
      <c r="Q14" s="3"/>
      <c r="R14" s="3"/>
      <c r="S14" s="3"/>
      <c r="T14" s="3"/>
      <c r="U14" s="3"/>
      <c r="V14" s="4"/>
      <c r="W14" s="15">
        <f>K14</f>
        <v>1249.1</v>
      </c>
      <c r="Y14" s="7" t="s">
        <v>47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1249.1</v>
      </c>
    </row>
    <row r="15" spans="1:35" ht="15.75">
      <c r="A15" s="7" t="s">
        <v>86</v>
      </c>
      <c r="B15" s="3"/>
      <c r="C15" s="3"/>
      <c r="D15" s="3"/>
      <c r="E15" s="3"/>
      <c r="F15" s="3"/>
      <c r="G15" s="3"/>
      <c r="H15" s="3"/>
      <c r="I15" s="3"/>
      <c r="J15" s="4"/>
      <c r="K15" s="14">
        <v>0</v>
      </c>
      <c r="M15" s="7" t="s">
        <v>86</v>
      </c>
      <c r="N15" s="3"/>
      <c r="O15" s="3"/>
      <c r="P15" s="3"/>
      <c r="Q15" s="3"/>
      <c r="R15" s="3"/>
      <c r="S15" s="3"/>
      <c r="T15" s="3"/>
      <c r="U15" s="3"/>
      <c r="V15" s="4"/>
      <c r="W15" s="14">
        <v>0</v>
      </c>
      <c r="Y15" s="7" t="s">
        <v>86</v>
      </c>
      <c r="Z15" s="3"/>
      <c r="AA15" s="3"/>
      <c r="AB15" s="3"/>
      <c r="AC15" s="3"/>
      <c r="AD15" s="3"/>
      <c r="AE15" s="3"/>
      <c r="AF15" s="3"/>
      <c r="AG15" s="3"/>
      <c r="AH15" s="4"/>
      <c r="AI15" s="14">
        <v>0</v>
      </c>
    </row>
    <row r="16" spans="1:35" ht="15.75">
      <c r="A16" s="7" t="s">
        <v>87</v>
      </c>
      <c r="B16" s="6"/>
      <c r="C16" s="6"/>
      <c r="D16" s="6"/>
      <c r="E16" s="6"/>
      <c r="F16" s="6"/>
      <c r="G16" s="6"/>
      <c r="H16" s="6"/>
      <c r="I16" s="3"/>
      <c r="J16" s="4"/>
      <c r="K16" s="14">
        <f>K20+K23</f>
        <v>1340</v>
      </c>
      <c r="M16" s="7" t="s">
        <v>87</v>
      </c>
      <c r="N16" s="6"/>
      <c r="O16" s="6"/>
      <c r="P16" s="6"/>
      <c r="Q16" s="6"/>
      <c r="R16" s="6"/>
      <c r="S16" s="6"/>
      <c r="T16" s="6"/>
      <c r="U16" s="3"/>
      <c r="V16" s="4"/>
      <c r="W16" s="14">
        <f>W20</f>
        <v>240</v>
      </c>
      <c r="Y16" s="7" t="s">
        <v>87</v>
      </c>
      <c r="Z16" s="6"/>
      <c r="AA16" s="6"/>
      <c r="AB16" s="6"/>
      <c r="AC16" s="6"/>
      <c r="AD16" s="6"/>
      <c r="AE16" s="6"/>
      <c r="AF16" s="6"/>
      <c r="AG16" s="3"/>
      <c r="AH16" s="4"/>
      <c r="AI16" s="14">
        <f>AI20</f>
        <v>240</v>
      </c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90</v>
      </c>
      <c r="B20" s="3"/>
      <c r="C20" s="3"/>
      <c r="D20" s="3"/>
      <c r="E20" s="3"/>
      <c r="F20" s="3"/>
      <c r="G20" s="3"/>
      <c r="H20" s="3"/>
      <c r="I20" s="3"/>
      <c r="J20" s="4"/>
      <c r="K20" s="5">
        <v>240</v>
      </c>
      <c r="M20" s="2" t="s">
        <v>90</v>
      </c>
      <c r="N20" s="3"/>
      <c r="O20" s="3"/>
      <c r="P20" s="3"/>
      <c r="Q20" s="3"/>
      <c r="R20" s="3"/>
      <c r="S20" s="3"/>
      <c r="T20" s="3"/>
      <c r="U20" s="3"/>
      <c r="V20" s="4"/>
      <c r="W20" s="5">
        <v>240</v>
      </c>
      <c r="Y20" s="2" t="s">
        <v>90</v>
      </c>
      <c r="Z20" s="3"/>
      <c r="AA20" s="3"/>
      <c r="AB20" s="3"/>
      <c r="AC20" s="3"/>
      <c r="AD20" s="3"/>
      <c r="AE20" s="3"/>
      <c r="AF20" s="3"/>
      <c r="AG20" s="3"/>
      <c r="AH20" s="4"/>
      <c r="AI20" s="5">
        <v>240</v>
      </c>
    </row>
    <row r="21" spans="1:35" ht="15">
      <c r="A21" s="8" t="s">
        <v>6</v>
      </c>
      <c r="B21" s="9"/>
      <c r="C21" s="9"/>
      <c r="D21" s="9"/>
      <c r="E21" s="9"/>
      <c r="F21" s="9"/>
      <c r="G21" s="9"/>
      <c r="H21" s="9"/>
      <c r="I21" s="9"/>
      <c r="J21" s="10"/>
      <c r="K21" s="5"/>
      <c r="M21" s="8" t="s">
        <v>6</v>
      </c>
      <c r="N21" s="9"/>
      <c r="O21" s="9"/>
      <c r="P21" s="9"/>
      <c r="Q21" s="9"/>
      <c r="R21" s="9"/>
      <c r="S21" s="9"/>
      <c r="T21" s="9"/>
      <c r="U21" s="9"/>
      <c r="V21" s="10"/>
      <c r="W21" s="5"/>
      <c r="Y21" s="8" t="s">
        <v>6</v>
      </c>
      <c r="Z21" s="9"/>
      <c r="AA21" s="9"/>
      <c r="AB21" s="9"/>
      <c r="AC21" s="9"/>
      <c r="AD21" s="9"/>
      <c r="AE21" s="9"/>
      <c r="AF21" s="9"/>
      <c r="AG21" s="9"/>
      <c r="AH21" s="10"/>
      <c r="AI21" s="5"/>
    </row>
    <row r="22" spans="1:35" ht="15">
      <c r="A22" s="2" t="s">
        <v>88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88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88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92</v>
      </c>
      <c r="B23" s="3"/>
      <c r="C23" s="3"/>
      <c r="D23" s="3"/>
      <c r="E23" s="3"/>
      <c r="F23" s="3"/>
      <c r="G23" s="3"/>
      <c r="H23" s="3"/>
      <c r="I23" s="3"/>
      <c r="J23" s="4"/>
      <c r="K23" s="5">
        <v>1100</v>
      </c>
      <c r="M23" s="2" t="s">
        <v>7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7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8" t="s">
        <v>8</v>
      </c>
      <c r="B24" s="9"/>
      <c r="C24" s="9"/>
      <c r="D24" s="9"/>
      <c r="E24" s="9"/>
      <c r="F24" s="9"/>
      <c r="G24" s="9"/>
      <c r="H24" s="9"/>
      <c r="I24" s="9"/>
      <c r="J24" s="10"/>
      <c r="K24" s="5"/>
      <c r="M24" s="8" t="s">
        <v>8</v>
      </c>
      <c r="N24" s="9"/>
      <c r="O24" s="9"/>
      <c r="P24" s="9"/>
      <c r="Q24" s="9"/>
      <c r="R24" s="9"/>
      <c r="S24" s="9"/>
      <c r="T24" s="9"/>
      <c r="U24" s="9"/>
      <c r="V24" s="10"/>
      <c r="W24" s="5"/>
      <c r="Y24" s="8" t="s">
        <v>8</v>
      </c>
      <c r="Z24" s="9"/>
      <c r="AA24" s="9"/>
      <c r="AB24" s="9"/>
      <c r="AC24" s="9"/>
      <c r="AD24" s="9"/>
      <c r="AE24" s="9"/>
      <c r="AF24" s="9"/>
      <c r="AG24" s="9"/>
      <c r="AH24" s="10"/>
      <c r="AI24" s="5"/>
    </row>
    <row r="25" spans="1:35" ht="15">
      <c r="A25" s="2" t="s">
        <v>89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89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89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2" t="s">
        <v>91</v>
      </c>
      <c r="B26" s="3"/>
      <c r="C26" s="3"/>
      <c r="D26" s="3"/>
      <c r="E26" s="3"/>
      <c r="F26" s="3"/>
      <c r="G26" s="3"/>
      <c r="H26" s="3"/>
      <c r="I26" s="3"/>
      <c r="J26" s="4"/>
      <c r="K26" s="15"/>
      <c r="M26" s="2" t="s">
        <v>91</v>
      </c>
      <c r="N26" s="3"/>
      <c r="O26" s="3"/>
      <c r="P26" s="3"/>
      <c r="Q26" s="3"/>
      <c r="R26" s="3"/>
      <c r="S26" s="3"/>
      <c r="T26" s="3"/>
      <c r="U26" s="3"/>
      <c r="V26" s="4"/>
      <c r="W26" s="15"/>
      <c r="Y26" s="2" t="s">
        <v>91</v>
      </c>
      <c r="Z26" s="3"/>
      <c r="AA26" s="3"/>
      <c r="AB26" s="3"/>
      <c r="AC26" s="3"/>
      <c r="AD26" s="3"/>
      <c r="AE26" s="3"/>
      <c r="AF26" s="3"/>
      <c r="AG26" s="3"/>
      <c r="AH26" s="4"/>
      <c r="AI26" s="15"/>
    </row>
    <row r="27" spans="1:36" ht="15">
      <c r="A27" s="8" t="s">
        <v>9</v>
      </c>
      <c r="B27" s="9"/>
      <c r="C27" s="9"/>
      <c r="D27" s="9"/>
      <c r="E27" s="9"/>
      <c r="F27" s="9"/>
      <c r="G27" s="9"/>
      <c r="H27" s="9"/>
      <c r="I27" s="9"/>
      <c r="J27" s="10"/>
      <c r="K27" s="15">
        <f>K11+K12+K13+K14+K15+K16</f>
        <v>10370.992999999999</v>
      </c>
      <c r="M27" s="8" t="s">
        <v>9</v>
      </c>
      <c r="N27" s="9"/>
      <c r="O27" s="9"/>
      <c r="P27" s="9"/>
      <c r="Q27" s="9"/>
      <c r="R27" s="9"/>
      <c r="S27" s="9"/>
      <c r="T27" s="9"/>
      <c r="U27" s="9"/>
      <c r="V27" s="10"/>
      <c r="W27" s="15">
        <f>W11+W12+W13+W14+W16</f>
        <v>9270.992999999999</v>
      </c>
      <c r="Y27" s="8" t="s">
        <v>9</v>
      </c>
      <c r="Z27" s="9"/>
      <c r="AA27" s="9"/>
      <c r="AB27" s="9"/>
      <c r="AC27" s="9"/>
      <c r="AD27" s="9"/>
      <c r="AE27" s="9"/>
      <c r="AF27" s="9"/>
      <c r="AG27" s="9"/>
      <c r="AH27" s="10"/>
      <c r="AI27" s="15">
        <f>AI11+AI12+AI13+AI14+AI15+AI16</f>
        <v>9270.992999999999</v>
      </c>
      <c r="AJ27" s="16" t="s">
        <v>18</v>
      </c>
    </row>
    <row r="28" spans="1:33" ht="15.75">
      <c r="A28" s="1"/>
      <c r="B28" s="1"/>
      <c r="C28" s="1"/>
      <c r="D28" s="1"/>
      <c r="E28" s="25" t="s">
        <v>28</v>
      </c>
      <c r="F28" s="1"/>
      <c r="G28" s="1"/>
      <c r="H28" s="1"/>
      <c r="I28" s="1"/>
      <c r="M28" s="1"/>
      <c r="N28" s="1"/>
      <c r="O28" s="1"/>
      <c r="P28" s="1"/>
      <c r="Q28" s="1"/>
      <c r="R28" s="25" t="s">
        <v>29</v>
      </c>
      <c r="S28" s="1"/>
      <c r="T28" s="1"/>
      <c r="U28" s="1"/>
      <c r="X28" s="17" t="s">
        <v>18</v>
      </c>
      <c r="Y28" s="1"/>
      <c r="Z28" s="1"/>
      <c r="AA28" s="1"/>
      <c r="AB28" s="1"/>
      <c r="AC28" s="1"/>
      <c r="AD28" s="25" t="s">
        <v>30</v>
      </c>
      <c r="AE28" s="1"/>
      <c r="AF28" s="1"/>
      <c r="AG28" s="1"/>
    </row>
    <row r="29" spans="1:35" ht="15">
      <c r="A29" s="2" t="s">
        <v>58</v>
      </c>
      <c r="B29" s="3"/>
      <c r="C29" s="3"/>
      <c r="D29" s="3"/>
      <c r="E29" s="3"/>
      <c r="F29" s="3"/>
      <c r="G29" s="3"/>
      <c r="H29" s="3"/>
      <c r="I29" s="3"/>
      <c r="J29" s="4"/>
      <c r="K29" s="12" t="s">
        <v>18</v>
      </c>
      <c r="M29" s="2" t="s">
        <v>56</v>
      </c>
      <c r="N29" s="3"/>
      <c r="O29" s="3"/>
      <c r="P29" s="3"/>
      <c r="Q29" s="3"/>
      <c r="R29" s="3"/>
      <c r="S29" s="3"/>
      <c r="T29" s="3"/>
      <c r="U29" s="3"/>
      <c r="V29" s="4"/>
      <c r="W29" s="12" t="s">
        <v>18</v>
      </c>
      <c r="Y29" s="2" t="s">
        <v>54</v>
      </c>
      <c r="Z29" s="3"/>
      <c r="AA29" s="3"/>
      <c r="AB29" s="3"/>
      <c r="AC29" s="3"/>
      <c r="AD29" s="3"/>
      <c r="AE29" s="3"/>
      <c r="AF29" s="3"/>
      <c r="AG29" s="3"/>
      <c r="AH29" s="4"/>
      <c r="AI29" s="12" t="s">
        <v>18</v>
      </c>
    </row>
    <row r="30" spans="1:35" ht="15">
      <c r="A30" s="2" t="s">
        <v>59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AI5+AI9-AI27</f>
        <v>13799.749</v>
      </c>
      <c r="M30" s="2" t="s">
        <v>57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K30++K34-K52</f>
        <v>14855.331999999999</v>
      </c>
      <c r="Y30" s="2" t="s">
        <v>55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16851.220999999998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f>K6</f>
        <v>1249.1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1249.1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1249.1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24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24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24</v>
      </c>
    </row>
    <row r="33" spans="1:35" ht="15">
      <c r="A33" s="2" t="s">
        <v>36</v>
      </c>
      <c r="B33" s="3"/>
      <c r="C33" s="3"/>
      <c r="D33" s="3"/>
      <c r="E33" s="3"/>
      <c r="F33" s="3"/>
      <c r="G33" s="3"/>
      <c r="H33" s="3"/>
      <c r="I33" s="3"/>
      <c r="J33" s="4"/>
      <c r="K33" s="14">
        <f>K8</f>
        <v>9.36</v>
      </c>
      <c r="M33" s="2" t="s">
        <v>36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9.36</v>
      </c>
      <c r="Y33" s="2" t="s">
        <v>36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f>W33</f>
        <v>9.36</v>
      </c>
    </row>
    <row r="34" spans="1:35" ht="15">
      <c r="A34" s="2" t="s">
        <v>25</v>
      </c>
      <c r="B34" s="3"/>
      <c r="C34" s="3"/>
      <c r="D34" s="3"/>
      <c r="E34" s="3"/>
      <c r="F34" s="3"/>
      <c r="G34" s="3"/>
      <c r="H34" s="3"/>
      <c r="I34" s="3"/>
      <c r="J34" s="4"/>
      <c r="K34" s="15">
        <f>K9</f>
        <v>11691.576</v>
      </c>
      <c r="M34" s="2" t="s">
        <v>26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11691.576</v>
      </c>
      <c r="Y34" s="2" t="s">
        <v>72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11691.576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93</v>
      </c>
      <c r="B36" s="3"/>
      <c r="C36" s="3"/>
      <c r="D36" s="3"/>
      <c r="E36" s="3"/>
      <c r="F36" s="3"/>
      <c r="G36" s="3"/>
      <c r="H36" s="3"/>
      <c r="I36" s="3"/>
      <c r="J36" s="4"/>
      <c r="K36" s="15">
        <f>K11</f>
        <v>5158.782999999999</v>
      </c>
      <c r="M36" s="7" t="s">
        <v>93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5158.782999999999</v>
      </c>
      <c r="Y36" s="7" t="s">
        <v>93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5158.782999999999</v>
      </c>
    </row>
    <row r="37" spans="1:35" ht="15.75">
      <c r="A37" s="7" t="s">
        <v>11</v>
      </c>
      <c r="B37" s="3"/>
      <c r="C37" s="3"/>
      <c r="D37" s="3"/>
      <c r="E37" s="3"/>
      <c r="F37" s="3"/>
      <c r="G37" s="3"/>
      <c r="H37" s="3"/>
      <c r="I37" s="3"/>
      <c r="J37" s="4"/>
      <c r="K37" s="15">
        <f>K12</f>
        <v>262.311</v>
      </c>
      <c r="M37" s="7" t="s">
        <v>11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262.311</v>
      </c>
      <c r="Y37" s="7" t="s">
        <v>11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262.311</v>
      </c>
    </row>
    <row r="38" spans="1:35" ht="15.75">
      <c r="A38" s="7" t="s">
        <v>45</v>
      </c>
      <c r="B38" s="3"/>
      <c r="C38" s="3"/>
      <c r="D38" s="3"/>
      <c r="E38" s="3"/>
      <c r="F38" s="3"/>
      <c r="G38" s="3"/>
      <c r="H38" s="3"/>
      <c r="I38" s="3"/>
      <c r="J38" s="4"/>
      <c r="K38" s="15">
        <f>K13</f>
        <v>2360.7989999999995</v>
      </c>
      <c r="M38" s="7" t="s">
        <v>45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2360.7989999999995</v>
      </c>
      <c r="Y38" s="7" t="s">
        <v>45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</f>
        <v>2360.7989999999995</v>
      </c>
    </row>
    <row r="39" spans="1:35" ht="15.75">
      <c r="A39" s="7" t="s">
        <v>47</v>
      </c>
      <c r="B39" s="3"/>
      <c r="C39" s="3"/>
      <c r="D39" s="3"/>
      <c r="E39" s="3"/>
      <c r="F39" s="3"/>
      <c r="G39" s="3"/>
      <c r="H39" s="3"/>
      <c r="I39" s="3"/>
      <c r="J39" s="4"/>
      <c r="K39" s="15">
        <f>K14</f>
        <v>1249.1</v>
      </c>
      <c r="M39" s="7" t="s">
        <v>47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1249.1</v>
      </c>
      <c r="Y39" s="7" t="s">
        <v>47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1249.1</v>
      </c>
    </row>
    <row r="40" spans="1:35" ht="15.75">
      <c r="A40" s="7" t="s">
        <v>86</v>
      </c>
      <c r="B40" s="3"/>
      <c r="C40" s="3"/>
      <c r="D40" s="3"/>
      <c r="E40" s="3"/>
      <c r="F40" s="3"/>
      <c r="G40" s="3"/>
      <c r="H40" s="3"/>
      <c r="I40" s="3"/>
      <c r="J40" s="4"/>
      <c r="K40" s="14">
        <v>0</v>
      </c>
      <c r="M40" s="7" t="s">
        <v>86</v>
      </c>
      <c r="N40" s="3"/>
      <c r="O40" s="3"/>
      <c r="P40" s="3"/>
      <c r="Q40" s="3"/>
      <c r="R40" s="3"/>
      <c r="S40" s="3"/>
      <c r="T40" s="3"/>
      <c r="U40" s="3"/>
      <c r="V40" s="4"/>
      <c r="W40" s="15">
        <f>W31*0.34</f>
        <v>424.694</v>
      </c>
      <c r="Y40" s="7" t="s">
        <v>86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W40</f>
        <v>424.694</v>
      </c>
    </row>
    <row r="41" spans="1:35" ht="15.75">
      <c r="A41" s="7" t="s">
        <v>87</v>
      </c>
      <c r="B41" s="6"/>
      <c r="C41" s="6"/>
      <c r="D41" s="6"/>
      <c r="E41" s="6"/>
      <c r="F41" s="6"/>
      <c r="G41" s="6"/>
      <c r="H41" s="6"/>
      <c r="I41" s="3"/>
      <c r="J41" s="4"/>
      <c r="K41" s="15">
        <f>K45+K51</f>
        <v>1605</v>
      </c>
      <c r="M41" s="7" t="s">
        <v>87</v>
      </c>
      <c r="N41" s="6"/>
      <c r="O41" s="6"/>
      <c r="P41" s="6"/>
      <c r="Q41" s="6"/>
      <c r="R41" s="6"/>
      <c r="S41" s="6"/>
      <c r="T41" s="6"/>
      <c r="U41" s="3"/>
      <c r="V41" s="4"/>
      <c r="W41" s="14">
        <f>W45</f>
        <v>240</v>
      </c>
      <c r="Y41" s="7" t="s">
        <v>87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>AI45</f>
        <v>240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90</v>
      </c>
      <c r="B45" s="3"/>
      <c r="C45" s="3"/>
      <c r="D45" s="3"/>
      <c r="E45" s="3"/>
      <c r="F45" s="3"/>
      <c r="G45" s="3"/>
      <c r="H45" s="3"/>
      <c r="I45" s="3"/>
      <c r="J45" s="4"/>
      <c r="K45" s="5">
        <v>240</v>
      </c>
      <c r="M45" s="2" t="s">
        <v>90</v>
      </c>
      <c r="N45" s="3"/>
      <c r="O45" s="3"/>
      <c r="P45" s="3"/>
      <c r="Q45" s="3"/>
      <c r="R45" s="3"/>
      <c r="S45" s="3"/>
      <c r="T45" s="3"/>
      <c r="U45" s="3"/>
      <c r="V45" s="4"/>
      <c r="W45" s="5">
        <v>240</v>
      </c>
      <c r="Y45" s="2" t="s">
        <v>90</v>
      </c>
      <c r="Z45" s="3"/>
      <c r="AA45" s="3"/>
      <c r="AB45" s="3"/>
      <c r="AC45" s="3"/>
      <c r="AD45" s="3"/>
      <c r="AE45" s="3"/>
      <c r="AF45" s="3"/>
      <c r="AG45" s="3"/>
      <c r="AH45" s="4"/>
      <c r="AI45" s="5">
        <v>240</v>
      </c>
    </row>
    <row r="46" spans="1:35" ht="15">
      <c r="A46" s="8" t="s">
        <v>6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6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6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88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88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88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8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8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8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89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89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89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94</v>
      </c>
      <c r="B51" s="3"/>
      <c r="C51" s="3"/>
      <c r="D51" s="3"/>
      <c r="E51" s="3"/>
      <c r="F51" s="3"/>
      <c r="G51" s="3"/>
      <c r="H51" s="3"/>
      <c r="I51" s="3"/>
      <c r="J51" s="4"/>
      <c r="K51" s="28">
        <v>1365</v>
      </c>
      <c r="M51" s="2" t="s">
        <v>91</v>
      </c>
      <c r="N51" s="3"/>
      <c r="O51" s="3"/>
      <c r="P51" s="3"/>
      <c r="Q51" s="3"/>
      <c r="R51" s="3"/>
      <c r="S51" s="3"/>
      <c r="T51" s="3"/>
      <c r="U51" s="3"/>
      <c r="V51" s="4"/>
      <c r="W51" s="15"/>
      <c r="Y51" s="2" t="s">
        <v>91</v>
      </c>
      <c r="Z51" s="3"/>
      <c r="AA51" s="3"/>
      <c r="AB51" s="3"/>
      <c r="AC51" s="3"/>
      <c r="AD51" s="3"/>
      <c r="AE51" s="3"/>
      <c r="AF51" s="3"/>
      <c r="AG51" s="3"/>
      <c r="AH51" s="4"/>
      <c r="AI51" s="15"/>
    </row>
    <row r="52" spans="1:35" ht="15">
      <c r="A52" s="8" t="s">
        <v>9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K36+K37+K38+K39+K40+K41</f>
        <v>10635.992999999999</v>
      </c>
      <c r="M52" s="8" t="s">
        <v>9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W36+W37+W38+W39+W40+W41</f>
        <v>9695.686999999998</v>
      </c>
      <c r="Y52" s="8" t="s">
        <v>9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W52</f>
        <v>9695.686999999998</v>
      </c>
    </row>
    <row r="53" spans="5:30" ht="12.75">
      <c r="E53" s="18" t="s">
        <v>13</v>
      </c>
      <c r="R53" s="19" t="s">
        <v>12</v>
      </c>
      <c r="AD53" s="19" t="s">
        <v>14</v>
      </c>
    </row>
    <row r="54" spans="1:36" ht="15">
      <c r="A54" s="2" t="s">
        <v>60</v>
      </c>
      <c r="B54" s="3"/>
      <c r="C54" s="3"/>
      <c r="D54" s="3"/>
      <c r="E54" s="3"/>
      <c r="F54" s="3"/>
      <c r="G54" s="3"/>
      <c r="H54" s="3"/>
      <c r="I54" s="3"/>
      <c r="J54" s="4"/>
      <c r="K54" s="12" t="s">
        <v>18</v>
      </c>
      <c r="M54" s="2" t="s">
        <v>62</v>
      </c>
      <c r="N54" s="3"/>
      <c r="O54" s="3"/>
      <c r="P54" s="3"/>
      <c r="Q54" s="3"/>
      <c r="R54" s="3"/>
      <c r="S54" s="3"/>
      <c r="T54" s="3"/>
      <c r="U54" s="3"/>
      <c r="V54" s="4"/>
      <c r="W54" s="12" t="s">
        <v>18</v>
      </c>
      <c r="Y54" s="2" t="s">
        <v>64</v>
      </c>
      <c r="Z54" s="3"/>
      <c r="AA54" s="3"/>
      <c r="AB54" s="3"/>
      <c r="AC54" s="3"/>
      <c r="AD54" s="3"/>
      <c r="AE54" s="3"/>
      <c r="AF54" s="3"/>
      <c r="AG54" s="3"/>
      <c r="AH54" s="4"/>
      <c r="AI54" s="12" t="s">
        <v>18</v>
      </c>
      <c r="AJ54" s="17"/>
    </row>
    <row r="55" spans="1:35" ht="15">
      <c r="A55" s="2" t="s">
        <v>61</v>
      </c>
      <c r="B55" s="3"/>
      <c r="C55" s="3"/>
      <c r="D55" s="3"/>
      <c r="E55" s="3"/>
      <c r="F55" s="3"/>
      <c r="G55" s="3"/>
      <c r="H55" s="3"/>
      <c r="I55" s="3"/>
      <c r="J55" s="4"/>
      <c r="K55" s="12">
        <f>AI30+AI34-AI52</f>
        <v>18847.11</v>
      </c>
      <c r="M55" s="2" t="s">
        <v>63</v>
      </c>
      <c r="N55" s="3"/>
      <c r="O55" s="3"/>
      <c r="P55" s="3"/>
      <c r="Q55" s="3"/>
      <c r="R55" s="3"/>
      <c r="S55" s="3"/>
      <c r="T55" s="3"/>
      <c r="U55" s="3"/>
      <c r="V55" s="4"/>
      <c r="W55" s="15">
        <f>K55+K59-K77</f>
        <v>20842.999000000003</v>
      </c>
      <c r="Y55" s="2" t="s">
        <v>65</v>
      </c>
      <c r="Z55" s="3"/>
      <c r="AA55" s="3"/>
      <c r="AB55" s="3"/>
      <c r="AC55" s="3"/>
      <c r="AD55" s="3"/>
      <c r="AE55" s="3"/>
      <c r="AF55" s="3"/>
      <c r="AG55" s="3"/>
      <c r="AH55" s="4"/>
      <c r="AI55" s="12">
        <f>W55+W59-W77</f>
        <v>22838.888000000006</v>
      </c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3">
        <f>AI31</f>
        <v>1249.1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3">
        <f>K56</f>
        <v>1249.1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3">
        <f>W56</f>
        <v>1249.1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4">
        <f>AI32</f>
        <v>24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4">
        <f>K57</f>
        <v>24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4">
        <f>W57</f>
        <v>24</v>
      </c>
    </row>
    <row r="58" spans="1:35" ht="15">
      <c r="A58" s="2" t="s">
        <v>36</v>
      </c>
      <c r="B58" s="3"/>
      <c r="C58" s="3"/>
      <c r="D58" s="3"/>
      <c r="E58" s="3"/>
      <c r="F58" s="3"/>
      <c r="G58" s="3"/>
      <c r="H58" s="3"/>
      <c r="I58" s="3"/>
      <c r="J58" s="4"/>
      <c r="K58" s="14">
        <f>AI33</f>
        <v>9.36</v>
      </c>
      <c r="M58" s="2" t="s">
        <v>36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9.36</v>
      </c>
      <c r="Y58" s="2" t="s">
        <v>36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9.36</v>
      </c>
    </row>
    <row r="59" spans="1:35" ht="15">
      <c r="A59" s="2" t="s">
        <v>27</v>
      </c>
      <c r="B59" s="3"/>
      <c r="C59" s="3"/>
      <c r="D59" s="3"/>
      <c r="E59" s="3"/>
      <c r="F59" s="3"/>
      <c r="G59" s="3"/>
      <c r="H59" s="3"/>
      <c r="I59" s="3"/>
      <c r="J59" s="4"/>
      <c r="K59" s="15">
        <f>AI34</f>
        <v>11691.576</v>
      </c>
      <c r="M59" s="2" t="s">
        <v>31</v>
      </c>
      <c r="N59" s="3"/>
      <c r="O59" s="3"/>
      <c r="P59" s="3"/>
      <c r="Q59" s="3"/>
      <c r="R59" s="3"/>
      <c r="S59" s="3"/>
      <c r="T59" s="3"/>
      <c r="U59" s="3"/>
      <c r="V59" s="4"/>
      <c r="W59" s="15">
        <f>K59</f>
        <v>11691.576</v>
      </c>
      <c r="Y59" s="2" t="s">
        <v>32</v>
      </c>
      <c r="Z59" s="3"/>
      <c r="AA59" s="3"/>
      <c r="AB59" s="3"/>
      <c r="AC59" s="3"/>
      <c r="AD59" s="3"/>
      <c r="AE59" s="3"/>
      <c r="AF59" s="3"/>
      <c r="AG59" s="3"/>
      <c r="AH59" s="4"/>
      <c r="AI59" s="15">
        <f>W59</f>
        <v>11691.576</v>
      </c>
    </row>
    <row r="60" spans="1:35" ht="15.75">
      <c r="A60" s="2"/>
      <c r="B60" s="6" t="s">
        <v>2</v>
      </c>
      <c r="C60" s="6"/>
      <c r="D60" s="3"/>
      <c r="E60" s="3"/>
      <c r="F60" s="3"/>
      <c r="G60" s="3"/>
      <c r="H60" s="3"/>
      <c r="I60" s="3"/>
      <c r="J60" s="4"/>
      <c r="K60" s="5"/>
      <c r="M60" s="2"/>
      <c r="N60" s="6" t="s">
        <v>2</v>
      </c>
      <c r="O60" s="6"/>
      <c r="P60" s="3"/>
      <c r="Q60" s="3"/>
      <c r="R60" s="3"/>
      <c r="S60" s="3"/>
      <c r="T60" s="3"/>
      <c r="U60" s="3"/>
      <c r="V60" s="4"/>
      <c r="W60" s="5"/>
      <c r="Y60" s="2"/>
      <c r="Z60" s="6" t="s">
        <v>2</v>
      </c>
      <c r="AA60" s="6"/>
      <c r="AB60" s="3"/>
      <c r="AC60" s="3"/>
      <c r="AD60" s="3"/>
      <c r="AE60" s="3"/>
      <c r="AF60" s="3"/>
      <c r="AG60" s="3"/>
      <c r="AH60" s="4"/>
      <c r="AI60" s="5"/>
    </row>
    <row r="61" spans="1:35" ht="15.75">
      <c r="A61" s="7" t="s">
        <v>93</v>
      </c>
      <c r="B61" s="3"/>
      <c r="C61" s="3"/>
      <c r="D61" s="3"/>
      <c r="E61" s="3"/>
      <c r="F61" s="3"/>
      <c r="G61" s="3"/>
      <c r="H61" s="3"/>
      <c r="I61" s="3"/>
      <c r="J61" s="4"/>
      <c r="K61" s="15">
        <f>K36</f>
        <v>5158.782999999999</v>
      </c>
      <c r="M61" s="7" t="s">
        <v>93</v>
      </c>
      <c r="N61" s="3"/>
      <c r="O61" s="3"/>
      <c r="P61" s="3"/>
      <c r="Q61" s="3"/>
      <c r="R61" s="3"/>
      <c r="S61" s="3"/>
      <c r="T61" s="3"/>
      <c r="U61" s="3"/>
      <c r="V61" s="4"/>
      <c r="W61" s="15">
        <f>K61</f>
        <v>5158.782999999999</v>
      </c>
      <c r="Y61" s="7" t="s">
        <v>93</v>
      </c>
      <c r="Z61" s="3"/>
      <c r="AA61" s="3"/>
      <c r="AB61" s="3"/>
      <c r="AC61" s="3"/>
      <c r="AD61" s="3"/>
      <c r="AE61" s="3"/>
      <c r="AF61" s="3"/>
      <c r="AG61" s="3"/>
      <c r="AH61" s="4"/>
      <c r="AI61" s="15">
        <f>W61</f>
        <v>5158.782999999999</v>
      </c>
    </row>
    <row r="62" spans="1:35" ht="15.75">
      <c r="A62" s="7" t="s">
        <v>11</v>
      </c>
      <c r="B62" s="3"/>
      <c r="C62" s="3"/>
      <c r="D62" s="3"/>
      <c r="E62" s="3"/>
      <c r="F62" s="3"/>
      <c r="G62" s="3"/>
      <c r="H62" s="3"/>
      <c r="I62" s="3"/>
      <c r="J62" s="4"/>
      <c r="K62" s="15">
        <f>K37</f>
        <v>262.311</v>
      </c>
      <c r="M62" s="7" t="s">
        <v>11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262.311</v>
      </c>
      <c r="Y62" s="7" t="s">
        <v>11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262.311</v>
      </c>
    </row>
    <row r="63" spans="1:35" ht="15.75">
      <c r="A63" s="7" t="s">
        <v>45</v>
      </c>
      <c r="B63" s="3"/>
      <c r="C63" s="3"/>
      <c r="D63" s="3"/>
      <c r="E63" s="3"/>
      <c r="F63" s="3"/>
      <c r="G63" s="3"/>
      <c r="H63" s="3"/>
      <c r="I63" s="3"/>
      <c r="J63" s="4"/>
      <c r="K63" s="15">
        <f>K38</f>
        <v>2360.7989999999995</v>
      </c>
      <c r="M63" s="7" t="s">
        <v>45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2360.7989999999995</v>
      </c>
      <c r="Y63" s="7" t="s">
        <v>45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2360.7989999999995</v>
      </c>
    </row>
    <row r="64" spans="1:35" ht="15.75">
      <c r="A64" s="7" t="s">
        <v>47</v>
      </c>
      <c r="B64" s="3"/>
      <c r="C64" s="3"/>
      <c r="D64" s="3"/>
      <c r="E64" s="3"/>
      <c r="F64" s="3"/>
      <c r="G64" s="3"/>
      <c r="H64" s="3"/>
      <c r="I64" s="3"/>
      <c r="J64" s="4"/>
      <c r="K64" s="15">
        <f>K39</f>
        <v>1249.1</v>
      </c>
      <c r="M64" s="7" t="s">
        <v>47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1249.1</v>
      </c>
      <c r="Y64" s="7" t="s">
        <v>47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1249.1</v>
      </c>
    </row>
    <row r="65" spans="1:35" ht="15.75">
      <c r="A65" s="7" t="s">
        <v>86</v>
      </c>
      <c r="B65" s="3"/>
      <c r="C65" s="3"/>
      <c r="D65" s="3"/>
      <c r="E65" s="3"/>
      <c r="F65" s="3"/>
      <c r="G65" s="3"/>
      <c r="H65" s="3"/>
      <c r="I65" s="3"/>
      <c r="J65" s="4"/>
      <c r="K65" s="15">
        <f>W40</f>
        <v>424.694</v>
      </c>
      <c r="M65" s="7" t="s">
        <v>86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424.694</v>
      </c>
      <c r="Y65" s="7" t="s">
        <v>86</v>
      </c>
      <c r="Z65" s="3"/>
      <c r="AA65" s="3"/>
      <c r="AB65" s="3"/>
      <c r="AC65" s="3"/>
      <c r="AD65" s="3"/>
      <c r="AE65" s="3"/>
      <c r="AF65" s="3"/>
      <c r="AG65" s="3"/>
      <c r="AH65" s="4"/>
      <c r="AI65" s="14">
        <v>0</v>
      </c>
    </row>
    <row r="66" spans="1:35" ht="15.75">
      <c r="A66" s="7" t="s">
        <v>87</v>
      </c>
      <c r="B66" s="6"/>
      <c r="C66" s="6"/>
      <c r="D66" s="6"/>
      <c r="E66" s="6"/>
      <c r="F66" s="6"/>
      <c r="G66" s="6"/>
      <c r="H66" s="6"/>
      <c r="I66" s="3"/>
      <c r="J66" s="4"/>
      <c r="K66" s="14">
        <f>K70</f>
        <v>240</v>
      </c>
      <c r="M66" s="7" t="s">
        <v>87</v>
      </c>
      <c r="N66" s="6"/>
      <c r="O66" s="6"/>
      <c r="P66" s="6"/>
      <c r="Q66" s="6"/>
      <c r="R66" s="6"/>
      <c r="S66" s="6"/>
      <c r="T66" s="6"/>
      <c r="U66" s="3"/>
      <c r="V66" s="4"/>
      <c r="W66" s="14">
        <f>W70</f>
        <v>240</v>
      </c>
      <c r="Y66" s="7" t="s">
        <v>87</v>
      </c>
      <c r="Z66" s="6"/>
      <c r="AA66" s="6"/>
      <c r="AB66" s="6"/>
      <c r="AC66" s="6"/>
      <c r="AD66" s="6"/>
      <c r="AE66" s="6"/>
      <c r="AF66" s="6"/>
      <c r="AG66" s="3"/>
      <c r="AH66" s="4"/>
      <c r="AI66" s="14">
        <f>AI67+AI70+AI71</f>
        <v>3035</v>
      </c>
    </row>
    <row r="67" spans="1:35" ht="15">
      <c r="A67" s="2" t="s">
        <v>3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3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3</v>
      </c>
      <c r="Z67" s="3"/>
      <c r="AA67" s="3"/>
      <c r="AB67" s="3"/>
      <c r="AC67" s="3"/>
      <c r="AD67" s="3"/>
      <c r="AE67" s="3"/>
      <c r="AF67" s="3"/>
      <c r="AG67" s="3"/>
      <c r="AH67" s="4"/>
      <c r="AI67" s="5">
        <v>605</v>
      </c>
    </row>
    <row r="68" spans="1:35" ht="15">
      <c r="A68" s="2" t="s">
        <v>4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4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4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5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5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5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90</v>
      </c>
      <c r="B70" s="3"/>
      <c r="C70" s="3"/>
      <c r="D70" s="3"/>
      <c r="E70" s="3"/>
      <c r="F70" s="3"/>
      <c r="G70" s="3"/>
      <c r="H70" s="3"/>
      <c r="I70" s="3"/>
      <c r="J70" s="4"/>
      <c r="K70" s="5">
        <v>240</v>
      </c>
      <c r="M70" s="2" t="s">
        <v>90</v>
      </c>
      <c r="N70" s="3"/>
      <c r="O70" s="3"/>
      <c r="P70" s="3"/>
      <c r="Q70" s="3"/>
      <c r="R70" s="3"/>
      <c r="S70" s="3"/>
      <c r="T70" s="3"/>
      <c r="U70" s="3"/>
      <c r="V70" s="4"/>
      <c r="W70" s="5">
        <v>240</v>
      </c>
      <c r="Y70" s="2" t="s">
        <v>90</v>
      </c>
      <c r="Z70" s="3"/>
      <c r="AA70" s="3"/>
      <c r="AB70" s="3"/>
      <c r="AC70" s="3"/>
      <c r="AD70" s="3"/>
      <c r="AE70" s="3"/>
      <c r="AF70" s="3"/>
      <c r="AG70" s="3"/>
      <c r="AH70" s="4"/>
      <c r="AI70" s="5">
        <v>240</v>
      </c>
    </row>
    <row r="71" spans="1:35" ht="15">
      <c r="A71" s="8" t="s">
        <v>6</v>
      </c>
      <c r="B71" s="9"/>
      <c r="C71" s="9"/>
      <c r="D71" s="9"/>
      <c r="E71" s="9"/>
      <c r="F71" s="9"/>
      <c r="G71" s="9"/>
      <c r="H71" s="9"/>
      <c r="I71" s="9"/>
      <c r="J71" s="10"/>
      <c r="K71" s="5"/>
      <c r="M71" s="8" t="s">
        <v>6</v>
      </c>
      <c r="N71" s="9"/>
      <c r="O71" s="9"/>
      <c r="P71" s="9"/>
      <c r="Q71" s="9"/>
      <c r="R71" s="9"/>
      <c r="S71" s="9"/>
      <c r="T71" s="9"/>
      <c r="U71" s="9"/>
      <c r="V71" s="10"/>
      <c r="W71" s="5"/>
      <c r="Y71" s="8" t="s">
        <v>6</v>
      </c>
      <c r="Z71" s="9"/>
      <c r="AA71" s="9"/>
      <c r="AB71" s="9"/>
      <c r="AC71" s="9"/>
      <c r="AD71" s="9"/>
      <c r="AE71" s="9"/>
      <c r="AF71" s="9"/>
      <c r="AG71" s="9"/>
      <c r="AH71" s="10"/>
      <c r="AI71" s="5">
        <v>2190</v>
      </c>
    </row>
    <row r="72" spans="1:35" ht="15">
      <c r="A72" s="2" t="s">
        <v>88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88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88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8" t="s">
        <v>8</v>
      </c>
      <c r="B74" s="9"/>
      <c r="C74" s="9"/>
      <c r="D74" s="9"/>
      <c r="E74" s="9"/>
      <c r="F74" s="9"/>
      <c r="G74" s="9"/>
      <c r="H74" s="9"/>
      <c r="I74" s="9"/>
      <c r="J74" s="10"/>
      <c r="K74" s="5"/>
      <c r="M74" s="8" t="s">
        <v>8</v>
      </c>
      <c r="N74" s="9"/>
      <c r="O74" s="9"/>
      <c r="P74" s="9"/>
      <c r="Q74" s="9"/>
      <c r="R74" s="9"/>
      <c r="S74" s="9"/>
      <c r="T74" s="9"/>
      <c r="U74" s="9"/>
      <c r="V74" s="10"/>
      <c r="W74" s="5"/>
      <c r="Y74" s="8" t="s">
        <v>8</v>
      </c>
      <c r="Z74" s="9"/>
      <c r="AA74" s="9"/>
      <c r="AB74" s="9"/>
      <c r="AC74" s="9"/>
      <c r="AD74" s="9"/>
      <c r="AE74" s="9"/>
      <c r="AF74" s="9"/>
      <c r="AG74" s="9"/>
      <c r="AH74" s="10"/>
      <c r="AI74" s="5"/>
    </row>
    <row r="75" spans="1:35" ht="15">
      <c r="A75" s="2" t="s">
        <v>89</v>
      </c>
      <c r="B75" s="3"/>
      <c r="C75" s="3"/>
      <c r="D75" s="3"/>
      <c r="E75" s="3"/>
      <c r="F75" s="3"/>
      <c r="G75" s="3"/>
      <c r="H75" s="3"/>
      <c r="I75" s="3"/>
      <c r="J75" s="4"/>
      <c r="K75" s="5"/>
      <c r="M75" s="2" t="s">
        <v>89</v>
      </c>
      <c r="N75" s="3"/>
      <c r="O75" s="3"/>
      <c r="P75" s="3"/>
      <c r="Q75" s="3"/>
      <c r="R75" s="3"/>
      <c r="S75" s="3"/>
      <c r="T75" s="3"/>
      <c r="U75" s="3"/>
      <c r="V75" s="4"/>
      <c r="W75" s="5"/>
      <c r="Y75" s="2" t="s">
        <v>89</v>
      </c>
      <c r="Z75" s="3"/>
      <c r="AA75" s="3"/>
      <c r="AB75" s="3"/>
      <c r="AC75" s="3"/>
      <c r="AD75" s="3"/>
      <c r="AE75" s="3"/>
      <c r="AF75" s="3"/>
      <c r="AG75" s="3"/>
      <c r="AH75" s="4"/>
      <c r="AI75" s="5"/>
    </row>
    <row r="76" spans="1:35" ht="15">
      <c r="A76" s="2" t="s">
        <v>91</v>
      </c>
      <c r="B76" s="3"/>
      <c r="C76" s="3"/>
      <c r="D76" s="3"/>
      <c r="E76" s="3"/>
      <c r="F76" s="3"/>
      <c r="G76" s="3"/>
      <c r="H76" s="3"/>
      <c r="I76" s="3"/>
      <c r="J76" s="4"/>
      <c r="K76" s="15"/>
      <c r="M76" s="2" t="s">
        <v>91</v>
      </c>
      <c r="N76" s="3"/>
      <c r="O76" s="3"/>
      <c r="P76" s="3"/>
      <c r="Q76" s="3"/>
      <c r="R76" s="3"/>
      <c r="S76" s="3"/>
      <c r="T76" s="3"/>
      <c r="U76" s="3"/>
      <c r="V76" s="4"/>
      <c r="W76" s="15"/>
      <c r="Y76" s="2" t="s">
        <v>91</v>
      </c>
      <c r="Z76" s="3"/>
      <c r="AA76" s="3"/>
      <c r="AB76" s="3"/>
      <c r="AC76" s="3"/>
      <c r="AD76" s="3"/>
      <c r="AE76" s="3"/>
      <c r="AF76" s="3"/>
      <c r="AG76" s="3"/>
      <c r="AH76" s="4"/>
      <c r="AI76" s="15"/>
    </row>
    <row r="77" spans="1:35" ht="15">
      <c r="A77" s="8" t="s">
        <v>9</v>
      </c>
      <c r="B77" s="9"/>
      <c r="C77" s="9"/>
      <c r="D77" s="9"/>
      <c r="E77" s="9"/>
      <c r="F77" s="9"/>
      <c r="G77" s="9"/>
      <c r="H77" s="9"/>
      <c r="I77" s="9"/>
      <c r="J77" s="10"/>
      <c r="K77" s="15">
        <f>K61+K62+K63+K64+K65+K66</f>
        <v>9695.686999999998</v>
      </c>
      <c r="M77" s="8" t="s">
        <v>9</v>
      </c>
      <c r="N77" s="9"/>
      <c r="O77" s="9"/>
      <c r="P77" s="9"/>
      <c r="Q77" s="9"/>
      <c r="R77" s="9"/>
      <c r="S77" s="9"/>
      <c r="T77" s="9"/>
      <c r="U77" s="9"/>
      <c r="V77" s="10"/>
      <c r="W77" s="15">
        <f>W61+W62+W63+W64+W65+W66</f>
        <v>9695.686999999998</v>
      </c>
      <c r="Y77" s="8" t="s">
        <v>9</v>
      </c>
      <c r="Z77" s="9"/>
      <c r="AA77" s="9"/>
      <c r="AB77" s="9"/>
      <c r="AC77" s="9"/>
      <c r="AD77" s="9"/>
      <c r="AE77" s="9"/>
      <c r="AF77" s="9"/>
      <c r="AG77" s="9"/>
      <c r="AH77" s="10"/>
      <c r="AI77" s="15">
        <f>AI61+AI62+AI63+AI64+AI66</f>
        <v>12065.992999999999</v>
      </c>
    </row>
    <row r="78" spans="5:30" ht="12.75">
      <c r="E78" s="18" t="s">
        <v>15</v>
      </c>
      <c r="R78" s="19" t="s">
        <v>16</v>
      </c>
      <c r="AD78" s="19" t="s">
        <v>17</v>
      </c>
    </row>
    <row r="79" spans="1:35" ht="15">
      <c r="A79" s="2" t="s">
        <v>70</v>
      </c>
      <c r="B79" s="3"/>
      <c r="C79" s="3"/>
      <c r="D79" s="3"/>
      <c r="E79" s="3"/>
      <c r="F79" s="3"/>
      <c r="G79" s="3"/>
      <c r="H79" s="3"/>
      <c r="I79" s="3"/>
      <c r="J79" s="4"/>
      <c r="K79" s="12" t="s">
        <v>18</v>
      </c>
      <c r="L79" s="16"/>
      <c r="M79" s="2" t="s">
        <v>68</v>
      </c>
      <c r="N79" s="3"/>
      <c r="O79" s="3"/>
      <c r="P79" s="3"/>
      <c r="Q79" s="3"/>
      <c r="R79" s="3"/>
      <c r="S79" s="3"/>
      <c r="T79" s="3"/>
      <c r="U79" s="3"/>
      <c r="V79" s="4"/>
      <c r="W79" s="12" t="s">
        <v>18</v>
      </c>
      <c r="Y79" s="2" t="s">
        <v>66</v>
      </c>
      <c r="Z79" s="3"/>
      <c r="AA79" s="3"/>
      <c r="AB79" s="3"/>
      <c r="AC79" s="3"/>
      <c r="AD79" s="3"/>
      <c r="AE79" s="3"/>
      <c r="AF79" s="3"/>
      <c r="AG79" s="3"/>
      <c r="AH79" s="4"/>
      <c r="AI79" s="12" t="s">
        <v>18</v>
      </c>
    </row>
    <row r="80" spans="1:35" ht="15">
      <c r="A80" s="2" t="s">
        <v>71</v>
      </c>
      <c r="B80" s="3"/>
      <c r="C80" s="3"/>
      <c r="D80" s="3"/>
      <c r="E80" s="3"/>
      <c r="F80" s="3"/>
      <c r="G80" s="3"/>
      <c r="H80" s="3"/>
      <c r="I80" s="3"/>
      <c r="J80" s="4"/>
      <c r="K80" s="12">
        <f>AI55+AI59-AI77</f>
        <v>22464.47100000001</v>
      </c>
      <c r="M80" s="2" t="s">
        <v>69</v>
      </c>
      <c r="N80" s="3"/>
      <c r="O80" s="3"/>
      <c r="P80" s="3"/>
      <c r="Q80" s="3"/>
      <c r="R80" s="3"/>
      <c r="S80" s="3"/>
      <c r="T80" s="3"/>
      <c r="U80" s="3"/>
      <c r="V80" s="4"/>
      <c r="W80" s="15">
        <f>K80+K84-K102</f>
        <v>24220.054000000007</v>
      </c>
      <c r="Y80" s="2" t="s">
        <v>67</v>
      </c>
      <c r="Z80" s="3"/>
      <c r="AA80" s="3"/>
      <c r="AB80" s="3"/>
      <c r="AC80" s="3"/>
      <c r="AD80" s="3"/>
      <c r="AE80" s="3"/>
      <c r="AF80" s="3"/>
      <c r="AG80" s="3"/>
      <c r="AH80" s="4"/>
      <c r="AI80" s="12">
        <f>W80+W84-W102</f>
        <v>23563.40500000001</v>
      </c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3">
        <f>K56</f>
        <v>1249.1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3">
        <v>1247.9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3">
        <f>W81</f>
        <v>1247.9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4">
        <f>K57</f>
        <v>24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4">
        <f>K82</f>
        <v>24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4">
        <f>W82</f>
        <v>24</v>
      </c>
    </row>
    <row r="83" spans="1:35" ht="15">
      <c r="A83" s="2" t="s">
        <v>36</v>
      </c>
      <c r="B83" s="3"/>
      <c r="C83" s="3"/>
      <c r="D83" s="3"/>
      <c r="E83" s="3"/>
      <c r="F83" s="3"/>
      <c r="G83" s="3"/>
      <c r="H83" s="3"/>
      <c r="I83" s="3"/>
      <c r="J83" s="4"/>
      <c r="K83" s="14">
        <f>K58</f>
        <v>9.36</v>
      </c>
      <c r="M83" s="2" t="s">
        <v>36</v>
      </c>
      <c r="N83" s="3"/>
      <c r="O83" s="3"/>
      <c r="P83" s="3"/>
      <c r="Q83" s="3"/>
      <c r="R83" s="3"/>
      <c r="S83" s="3"/>
      <c r="T83" s="3"/>
      <c r="U83" s="3"/>
      <c r="V83" s="4"/>
      <c r="W83" s="14">
        <f>K83</f>
        <v>9.36</v>
      </c>
      <c r="Y83" s="2" t="s">
        <v>36</v>
      </c>
      <c r="Z83" s="3"/>
      <c r="AA83" s="3"/>
      <c r="AB83" s="3"/>
      <c r="AC83" s="3"/>
      <c r="AD83" s="3"/>
      <c r="AE83" s="3"/>
      <c r="AF83" s="3"/>
      <c r="AG83" s="3"/>
      <c r="AH83" s="4"/>
      <c r="AI83" s="14">
        <f>W83</f>
        <v>9.36</v>
      </c>
    </row>
    <row r="84" spans="1:35" ht="15">
      <c r="A84" s="2" t="s">
        <v>33</v>
      </c>
      <c r="B84" s="3"/>
      <c r="C84" s="3"/>
      <c r="D84" s="3"/>
      <c r="E84" s="3"/>
      <c r="F84" s="3"/>
      <c r="G84" s="3"/>
      <c r="H84" s="3"/>
      <c r="I84" s="3"/>
      <c r="J84" s="4"/>
      <c r="K84" s="15">
        <f>K59</f>
        <v>11691.576</v>
      </c>
      <c r="M84" s="2" t="s">
        <v>34</v>
      </c>
      <c r="N84" s="3"/>
      <c r="O84" s="3"/>
      <c r="P84" s="3"/>
      <c r="Q84" s="3"/>
      <c r="R84" s="3"/>
      <c r="S84" s="3"/>
      <c r="T84" s="3"/>
      <c r="U84" s="3"/>
      <c r="V84" s="4"/>
      <c r="W84" s="15">
        <f>W81*W83</f>
        <v>11680.344000000001</v>
      </c>
      <c r="Y84" s="2" t="s">
        <v>35</v>
      </c>
      <c r="Z84" s="3"/>
      <c r="AA84" s="3"/>
      <c r="AB84" s="3"/>
      <c r="AC84" s="3"/>
      <c r="AD84" s="3"/>
      <c r="AE84" s="3"/>
      <c r="AF84" s="3"/>
      <c r="AG84" s="3"/>
      <c r="AH84" s="4"/>
      <c r="AI84" s="15">
        <f>W84</f>
        <v>11680.344000000001</v>
      </c>
    </row>
    <row r="85" spans="1:35" ht="15.75">
      <c r="A85" s="2"/>
      <c r="B85" s="6" t="s">
        <v>2</v>
      </c>
      <c r="C85" s="6"/>
      <c r="D85" s="3"/>
      <c r="E85" s="3"/>
      <c r="F85" s="3"/>
      <c r="G85" s="3"/>
      <c r="H85" s="3"/>
      <c r="I85" s="3"/>
      <c r="J85" s="4"/>
      <c r="K85" s="5"/>
      <c r="M85" s="2"/>
      <c r="N85" s="6" t="s">
        <v>2</v>
      </c>
      <c r="O85" s="6"/>
      <c r="P85" s="3"/>
      <c r="Q85" s="3"/>
      <c r="R85" s="3"/>
      <c r="S85" s="3"/>
      <c r="T85" s="3"/>
      <c r="U85" s="3"/>
      <c r="V85" s="4"/>
      <c r="W85" s="5"/>
      <c r="Y85" s="2"/>
      <c r="Z85" s="6" t="s">
        <v>2</v>
      </c>
      <c r="AA85" s="6"/>
      <c r="AB85" s="3"/>
      <c r="AC85" s="3"/>
      <c r="AD85" s="3"/>
      <c r="AE85" s="3"/>
      <c r="AF85" s="3"/>
      <c r="AG85" s="3"/>
      <c r="AH85" s="4"/>
      <c r="AI85" s="5"/>
    </row>
    <row r="86" spans="1:35" ht="15.75">
      <c r="A86" s="7" t="s">
        <v>93</v>
      </c>
      <c r="B86" s="3"/>
      <c r="C86" s="3"/>
      <c r="D86" s="3"/>
      <c r="E86" s="3"/>
      <c r="F86" s="3"/>
      <c r="G86" s="3"/>
      <c r="H86" s="3"/>
      <c r="I86" s="3"/>
      <c r="J86" s="4"/>
      <c r="K86" s="15">
        <f>K61</f>
        <v>5158.782999999999</v>
      </c>
      <c r="M86" s="7" t="s">
        <v>93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5158.782999999999</v>
      </c>
      <c r="Y86" s="7" t="s">
        <v>93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5158.782999999999</v>
      </c>
    </row>
    <row r="87" spans="1:35" ht="15.75">
      <c r="A87" s="7" t="s">
        <v>11</v>
      </c>
      <c r="B87" s="3"/>
      <c r="C87" s="3"/>
      <c r="D87" s="3"/>
      <c r="E87" s="3"/>
      <c r="F87" s="3"/>
      <c r="G87" s="3"/>
      <c r="H87" s="3"/>
      <c r="I87" s="3"/>
      <c r="J87" s="4"/>
      <c r="K87" s="15">
        <f>K62</f>
        <v>262.311</v>
      </c>
      <c r="M87" s="7" t="s">
        <v>11</v>
      </c>
      <c r="N87" s="3"/>
      <c r="O87" s="3"/>
      <c r="P87" s="3"/>
      <c r="Q87" s="3"/>
      <c r="R87" s="3"/>
      <c r="S87" s="3"/>
      <c r="T87" s="3"/>
      <c r="U87" s="3"/>
      <c r="V87" s="4"/>
      <c r="W87" s="15">
        <f>K87</f>
        <v>262.311</v>
      </c>
      <c r="Y87" s="7" t="s">
        <v>11</v>
      </c>
      <c r="Z87" s="3"/>
      <c r="AA87" s="3"/>
      <c r="AB87" s="3"/>
      <c r="AC87" s="3"/>
      <c r="AD87" s="3"/>
      <c r="AE87" s="3"/>
      <c r="AF87" s="3"/>
      <c r="AG87" s="3"/>
      <c r="AH87" s="4"/>
      <c r="AI87" s="15">
        <f>W87</f>
        <v>262.311</v>
      </c>
    </row>
    <row r="88" spans="1:35" ht="15.75">
      <c r="A88" s="7" t="s">
        <v>45</v>
      </c>
      <c r="B88" s="3"/>
      <c r="C88" s="3"/>
      <c r="D88" s="3"/>
      <c r="E88" s="3"/>
      <c r="F88" s="3"/>
      <c r="G88" s="3"/>
      <c r="H88" s="3"/>
      <c r="I88" s="3"/>
      <c r="J88" s="4"/>
      <c r="K88" s="15">
        <f>K63</f>
        <v>2360.7989999999995</v>
      </c>
      <c r="M88" s="7" t="s">
        <v>45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2360.7989999999995</v>
      </c>
      <c r="Y88" s="7" t="s">
        <v>45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2360.7989999999995</v>
      </c>
    </row>
    <row r="89" spans="1:35" ht="15.75">
      <c r="A89" s="7" t="s">
        <v>47</v>
      </c>
      <c r="B89" s="3"/>
      <c r="C89" s="3"/>
      <c r="D89" s="3"/>
      <c r="E89" s="3"/>
      <c r="F89" s="3"/>
      <c r="G89" s="3"/>
      <c r="H89" s="3"/>
      <c r="I89" s="3"/>
      <c r="J89" s="4"/>
      <c r="K89" s="15">
        <f>K64</f>
        <v>1249.1</v>
      </c>
      <c r="M89" s="7" t="s">
        <v>47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1249.1</v>
      </c>
      <c r="Y89" s="7" t="s">
        <v>47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1249.1</v>
      </c>
    </row>
    <row r="90" spans="1:35" ht="15.75">
      <c r="A90" s="7" t="s">
        <v>86</v>
      </c>
      <c r="B90" s="3"/>
      <c r="C90" s="3"/>
      <c r="D90" s="3"/>
      <c r="E90" s="3"/>
      <c r="F90" s="3"/>
      <c r="G90" s="3"/>
      <c r="H90" s="3"/>
      <c r="I90" s="3"/>
      <c r="J90" s="4"/>
      <c r="K90" s="14">
        <v>0</v>
      </c>
      <c r="M90" s="7" t="s">
        <v>86</v>
      </c>
      <c r="N90" s="3"/>
      <c r="O90" s="3"/>
      <c r="P90" s="3"/>
      <c r="Q90" s="3"/>
      <c r="R90" s="3"/>
      <c r="S90" s="3"/>
      <c r="T90" s="3"/>
      <c r="U90" s="3"/>
      <c r="V90" s="4"/>
      <c r="W90" s="14">
        <v>0</v>
      </c>
      <c r="Y90" s="7" t="s">
        <v>86</v>
      </c>
      <c r="Z90" s="3"/>
      <c r="AA90" s="3"/>
      <c r="AB90" s="3"/>
      <c r="AC90" s="3"/>
      <c r="AD90" s="3"/>
      <c r="AE90" s="3"/>
      <c r="AF90" s="3"/>
      <c r="AG90" s="3"/>
      <c r="AH90" s="4"/>
      <c r="AI90" s="14">
        <v>0</v>
      </c>
    </row>
    <row r="91" spans="1:35" ht="15.75">
      <c r="A91" s="7" t="s">
        <v>87</v>
      </c>
      <c r="B91" s="6"/>
      <c r="C91" s="6"/>
      <c r="D91" s="6"/>
      <c r="E91" s="6"/>
      <c r="F91" s="6"/>
      <c r="G91" s="6"/>
      <c r="H91" s="6"/>
      <c r="I91" s="3"/>
      <c r="J91" s="4"/>
      <c r="K91" s="14">
        <f>K95</f>
        <v>905</v>
      </c>
      <c r="M91" s="7" t="s">
        <v>87</v>
      </c>
      <c r="N91" s="6"/>
      <c r="O91" s="6"/>
      <c r="P91" s="6"/>
      <c r="Q91" s="6"/>
      <c r="R91" s="6"/>
      <c r="S91" s="6"/>
      <c r="T91" s="6"/>
      <c r="U91" s="3"/>
      <c r="V91" s="4"/>
      <c r="W91" s="14">
        <f>W95+W96</f>
        <v>3306</v>
      </c>
      <c r="Y91" s="7" t="s">
        <v>87</v>
      </c>
      <c r="Z91" s="6"/>
      <c r="AA91" s="6"/>
      <c r="AB91" s="6"/>
      <c r="AC91" s="6"/>
      <c r="AD91" s="6"/>
      <c r="AE91" s="6"/>
      <c r="AF91" s="6"/>
      <c r="AG91" s="3"/>
      <c r="AH91" s="4"/>
      <c r="AI91" s="14">
        <v>240</v>
      </c>
    </row>
    <row r="92" spans="1:35" ht="15">
      <c r="A92" s="2" t="s">
        <v>3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3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3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4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4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4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5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5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5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90</v>
      </c>
      <c r="B95" s="3"/>
      <c r="C95" s="3"/>
      <c r="D95" s="3"/>
      <c r="E95" s="3"/>
      <c r="F95" s="3"/>
      <c r="G95" s="3"/>
      <c r="H95" s="3"/>
      <c r="I95" s="3"/>
      <c r="J95" s="4"/>
      <c r="K95" s="5">
        <f>240+665</f>
        <v>905</v>
      </c>
      <c r="M95" s="2" t="s">
        <v>90</v>
      </c>
      <c r="N95" s="3"/>
      <c r="O95" s="3"/>
      <c r="P95" s="3"/>
      <c r="Q95" s="3"/>
      <c r="R95" s="3"/>
      <c r="S95" s="3"/>
      <c r="T95" s="3"/>
      <c r="U95" s="3"/>
      <c r="V95" s="4"/>
      <c r="W95" s="5">
        <v>240</v>
      </c>
      <c r="Y95" s="2" t="s">
        <v>90</v>
      </c>
      <c r="Z95" s="3"/>
      <c r="AA95" s="3"/>
      <c r="AB95" s="3"/>
      <c r="AC95" s="3"/>
      <c r="AD95" s="3"/>
      <c r="AE95" s="3"/>
      <c r="AF95" s="3"/>
      <c r="AG95" s="3"/>
      <c r="AH95" s="4"/>
      <c r="AI95" s="5">
        <v>240</v>
      </c>
    </row>
    <row r="96" spans="1:36" ht="15">
      <c r="A96" s="8" t="s">
        <v>6</v>
      </c>
      <c r="B96" s="9"/>
      <c r="C96" s="9"/>
      <c r="D96" s="9"/>
      <c r="E96" s="9"/>
      <c r="F96" s="9"/>
      <c r="G96" s="9"/>
      <c r="H96" s="9"/>
      <c r="I96" s="9"/>
      <c r="J96" s="10"/>
      <c r="K96" s="5"/>
      <c r="M96" s="8" t="s">
        <v>6</v>
      </c>
      <c r="N96" s="9"/>
      <c r="O96" s="9"/>
      <c r="P96" s="9"/>
      <c r="Q96" s="9"/>
      <c r="R96" s="9"/>
      <c r="S96" s="9"/>
      <c r="T96" s="9"/>
      <c r="U96" s="9"/>
      <c r="V96" s="10"/>
      <c r="W96" s="5">
        <v>3066</v>
      </c>
      <c r="Y96" s="8" t="s">
        <v>6</v>
      </c>
      <c r="Z96" s="9"/>
      <c r="AA96" s="9"/>
      <c r="AB96" s="9"/>
      <c r="AC96" s="9"/>
      <c r="AD96" s="9"/>
      <c r="AE96" s="9"/>
      <c r="AF96" s="9"/>
      <c r="AG96" s="9"/>
      <c r="AH96" s="10"/>
      <c r="AI96" s="5"/>
      <c r="AJ96" s="17"/>
    </row>
    <row r="97" spans="1:35" ht="15">
      <c r="A97" s="2" t="s">
        <v>88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88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88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2" t="s">
        <v>7</v>
      </c>
      <c r="B98" s="3"/>
      <c r="C98" s="3"/>
      <c r="D98" s="3"/>
      <c r="E98" s="3"/>
      <c r="F98" s="3"/>
      <c r="G98" s="3"/>
      <c r="H98" s="3"/>
      <c r="I98" s="3"/>
      <c r="J98" s="4"/>
      <c r="K98" s="5"/>
      <c r="M98" s="2" t="s">
        <v>7</v>
      </c>
      <c r="N98" s="3"/>
      <c r="O98" s="3"/>
      <c r="P98" s="3"/>
      <c r="Q98" s="3"/>
      <c r="R98" s="3"/>
      <c r="S98" s="3"/>
      <c r="T98" s="3"/>
      <c r="U98" s="3"/>
      <c r="V98" s="4"/>
      <c r="W98" s="5"/>
      <c r="Y98" s="2" t="s">
        <v>7</v>
      </c>
      <c r="Z98" s="3"/>
      <c r="AA98" s="3"/>
      <c r="AB98" s="3"/>
      <c r="AC98" s="3"/>
      <c r="AD98" s="3"/>
      <c r="AE98" s="3"/>
      <c r="AF98" s="3"/>
      <c r="AG98" s="3"/>
      <c r="AH98" s="4"/>
      <c r="AI98" s="5"/>
    </row>
    <row r="99" spans="1:35" ht="15">
      <c r="A99" s="8" t="s">
        <v>8</v>
      </c>
      <c r="B99" s="9"/>
      <c r="C99" s="9"/>
      <c r="D99" s="9"/>
      <c r="E99" s="9"/>
      <c r="F99" s="9"/>
      <c r="G99" s="9"/>
      <c r="H99" s="9"/>
      <c r="I99" s="9"/>
      <c r="J99" s="10"/>
      <c r="K99" s="5"/>
      <c r="M99" s="8" t="s">
        <v>8</v>
      </c>
      <c r="N99" s="9"/>
      <c r="O99" s="9"/>
      <c r="P99" s="9"/>
      <c r="Q99" s="9"/>
      <c r="R99" s="9"/>
      <c r="S99" s="9"/>
      <c r="T99" s="9"/>
      <c r="U99" s="9"/>
      <c r="V99" s="10"/>
      <c r="W99" s="5"/>
      <c r="Y99" s="8" t="s">
        <v>8</v>
      </c>
      <c r="Z99" s="9"/>
      <c r="AA99" s="9"/>
      <c r="AB99" s="9"/>
      <c r="AC99" s="9"/>
      <c r="AD99" s="9"/>
      <c r="AE99" s="9"/>
      <c r="AF99" s="9"/>
      <c r="AG99" s="9"/>
      <c r="AH99" s="10"/>
      <c r="AI99" s="5"/>
    </row>
    <row r="100" spans="1:35" ht="15">
      <c r="A100" s="2" t="s">
        <v>89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89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89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2" t="s">
        <v>91</v>
      </c>
      <c r="B101" s="3"/>
      <c r="C101" s="3"/>
      <c r="D101" s="3"/>
      <c r="E101" s="3"/>
      <c r="F101" s="3"/>
      <c r="G101" s="3"/>
      <c r="H101" s="3"/>
      <c r="I101" s="3"/>
      <c r="J101" s="4"/>
      <c r="K101" s="15"/>
      <c r="M101" s="2" t="s">
        <v>91</v>
      </c>
      <c r="N101" s="3"/>
      <c r="O101" s="3"/>
      <c r="P101" s="3"/>
      <c r="Q101" s="3"/>
      <c r="R101" s="3"/>
      <c r="S101" s="3"/>
      <c r="T101" s="3"/>
      <c r="U101" s="3"/>
      <c r="V101" s="4"/>
      <c r="W101" s="15"/>
      <c r="Y101" s="2" t="s">
        <v>91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5"/>
    </row>
    <row r="102" spans="1:35" ht="15">
      <c r="A102" s="8" t="s">
        <v>9</v>
      </c>
      <c r="B102" s="9"/>
      <c r="C102" s="9"/>
      <c r="D102" s="9"/>
      <c r="E102" s="9"/>
      <c r="F102" s="9"/>
      <c r="G102" s="9"/>
      <c r="H102" s="9"/>
      <c r="I102" s="9"/>
      <c r="J102" s="10"/>
      <c r="K102" s="15">
        <f>K86+K87+K88+K89+K91</f>
        <v>9935.992999999999</v>
      </c>
      <c r="M102" s="8" t="s">
        <v>9</v>
      </c>
      <c r="N102" s="9"/>
      <c r="O102" s="9"/>
      <c r="P102" s="9"/>
      <c r="Q102" s="9"/>
      <c r="R102" s="9"/>
      <c r="S102" s="9"/>
      <c r="T102" s="9"/>
      <c r="U102" s="9"/>
      <c r="V102" s="10"/>
      <c r="W102" s="15">
        <f>W86+W87+W88+W89+W90+W91</f>
        <v>12336.992999999999</v>
      </c>
      <c r="Y102" s="8" t="s">
        <v>9</v>
      </c>
      <c r="Z102" s="9"/>
      <c r="AA102" s="9"/>
      <c r="AB102" s="9"/>
      <c r="AC102" s="9"/>
      <c r="AD102" s="9"/>
      <c r="AE102" s="9"/>
      <c r="AF102" s="9"/>
      <c r="AG102" s="9"/>
      <c r="AH102" s="10"/>
      <c r="AI102" s="15">
        <f>AI86+AI87+AI88+AI89+AI90+AI91</f>
        <v>9270.992999999999</v>
      </c>
    </row>
    <row r="104" ht="12.75">
      <c r="AI104" s="27" t="s">
        <v>18</v>
      </c>
    </row>
    <row r="105" spans="11:22" ht="15">
      <c r="K105" t="s">
        <v>95</v>
      </c>
      <c r="L105" t="s">
        <v>96</v>
      </c>
      <c r="M105" s="31" t="s">
        <v>97</v>
      </c>
      <c r="N105" t="s">
        <v>28</v>
      </c>
      <c r="O105" t="s">
        <v>29</v>
      </c>
      <c r="P105" t="s">
        <v>30</v>
      </c>
      <c r="Q105" t="s">
        <v>13</v>
      </c>
      <c r="R105" t="s">
        <v>12</v>
      </c>
      <c r="S105" t="s">
        <v>14</v>
      </c>
      <c r="T105" t="s">
        <v>98</v>
      </c>
      <c r="U105" t="s">
        <v>16</v>
      </c>
      <c r="V105" t="s">
        <v>17</v>
      </c>
    </row>
    <row r="106" spans="1:35" ht="15">
      <c r="A106" s="2" t="s">
        <v>99</v>
      </c>
      <c r="B106" s="3"/>
      <c r="C106" s="3"/>
      <c r="D106" s="3"/>
      <c r="E106" s="3"/>
      <c r="F106" s="3"/>
      <c r="G106" s="3"/>
      <c r="H106" s="3"/>
      <c r="I106" s="3"/>
      <c r="J106" s="4"/>
      <c r="K106" s="15"/>
      <c r="L106" s="5"/>
      <c r="M106" s="5"/>
      <c r="N106" s="29"/>
      <c r="O106" s="5"/>
      <c r="P106" s="5"/>
      <c r="Q106" s="5"/>
      <c r="R106" s="5"/>
      <c r="S106" s="5"/>
      <c r="T106" s="5"/>
      <c r="U106" s="5"/>
      <c r="V106" s="5"/>
      <c r="AI106" s="27">
        <f>AI80+AI84-AI102</f>
        <v>25972.756000000012</v>
      </c>
    </row>
    <row r="107" spans="1:22" ht="15">
      <c r="A107" s="2" t="s">
        <v>100</v>
      </c>
      <c r="B107" s="3"/>
      <c r="C107" s="3"/>
      <c r="D107" s="3"/>
      <c r="E107" s="3"/>
      <c r="F107" s="3"/>
      <c r="G107" s="3"/>
      <c r="H107" s="3"/>
      <c r="I107" s="3"/>
      <c r="J107" s="4"/>
      <c r="K107" s="15">
        <v>7638</v>
      </c>
      <c r="L107" s="28">
        <f>W5</f>
        <v>8958.583000000002</v>
      </c>
      <c r="M107" s="30">
        <f>AI5</f>
        <v>11379.166000000001</v>
      </c>
      <c r="N107" s="30">
        <f>K30</f>
        <v>13799.749</v>
      </c>
      <c r="O107" s="30">
        <f>W30</f>
        <v>14855.331999999999</v>
      </c>
      <c r="P107" s="30">
        <f>AI30</f>
        <v>16851.220999999998</v>
      </c>
      <c r="Q107" s="30">
        <f>K55</f>
        <v>18847.11</v>
      </c>
      <c r="R107" s="30">
        <f>W55</f>
        <v>20842.999000000003</v>
      </c>
      <c r="S107" s="30">
        <f>AI55</f>
        <v>22838.888000000006</v>
      </c>
      <c r="T107" s="30">
        <f>K80</f>
        <v>22464.47100000001</v>
      </c>
      <c r="U107" s="30">
        <f>W80</f>
        <v>24220.054000000007</v>
      </c>
      <c r="V107" s="30">
        <f>AI80</f>
        <v>23563.40500000001</v>
      </c>
    </row>
    <row r="108" spans="1:22" ht="15">
      <c r="A108" s="2" t="s">
        <v>0</v>
      </c>
      <c r="B108" s="3"/>
      <c r="C108" s="3"/>
      <c r="D108" s="3"/>
      <c r="E108" s="3"/>
      <c r="F108" s="3"/>
      <c r="G108" s="3"/>
      <c r="H108" s="3"/>
      <c r="I108" s="3"/>
      <c r="J108" s="4"/>
      <c r="K108" s="28">
        <v>1249.1</v>
      </c>
      <c r="L108" s="28">
        <f aca="true" t="shared" si="0" ref="L108:L129">W6</f>
        <v>1249.1</v>
      </c>
      <c r="M108" s="30">
        <f aca="true" t="shared" si="1" ref="M108:M129">AI6</f>
        <v>1249.1</v>
      </c>
      <c r="N108" s="30">
        <f aca="true" t="shared" si="2" ref="N108:N129">K31</f>
        <v>1249.1</v>
      </c>
      <c r="O108" s="30">
        <f aca="true" t="shared" si="3" ref="O108:O129">W31</f>
        <v>1249.1</v>
      </c>
      <c r="P108" s="30">
        <f aca="true" t="shared" si="4" ref="P108:P129">AI31</f>
        <v>1249.1</v>
      </c>
      <c r="Q108" s="30">
        <f aca="true" t="shared" si="5" ref="Q108:Q129">K56</f>
        <v>1249.1</v>
      </c>
      <c r="R108" s="30">
        <f aca="true" t="shared" si="6" ref="R108:R129">W56</f>
        <v>1249.1</v>
      </c>
      <c r="S108" s="30">
        <f aca="true" t="shared" si="7" ref="S108:S129">AI56</f>
        <v>1249.1</v>
      </c>
      <c r="T108" s="30">
        <f aca="true" t="shared" si="8" ref="T108:T129">K81</f>
        <v>1249.1</v>
      </c>
      <c r="U108" s="30">
        <f aca="true" t="shared" si="9" ref="U108:U129">W81</f>
        <v>1247.9</v>
      </c>
      <c r="V108" s="30">
        <f aca="true" t="shared" si="10" ref="V108:V129">AI81</f>
        <v>1247.9</v>
      </c>
    </row>
    <row r="109" spans="1:22" ht="15">
      <c r="A109" s="2" t="s">
        <v>1</v>
      </c>
      <c r="B109" s="3"/>
      <c r="C109" s="3"/>
      <c r="D109" s="3"/>
      <c r="E109" s="3"/>
      <c r="F109" s="3"/>
      <c r="G109" s="3"/>
      <c r="H109" s="3"/>
      <c r="I109" s="3"/>
      <c r="J109" s="4"/>
      <c r="K109" s="28">
        <v>24</v>
      </c>
      <c r="L109" s="28">
        <f t="shared" si="0"/>
        <v>24</v>
      </c>
      <c r="M109" s="30">
        <f t="shared" si="1"/>
        <v>24</v>
      </c>
      <c r="N109" s="30">
        <f t="shared" si="2"/>
        <v>24</v>
      </c>
      <c r="O109" s="30">
        <f t="shared" si="3"/>
        <v>24</v>
      </c>
      <c r="P109" s="30">
        <f t="shared" si="4"/>
        <v>24</v>
      </c>
      <c r="Q109" s="30">
        <f t="shared" si="5"/>
        <v>24</v>
      </c>
      <c r="R109" s="30">
        <f t="shared" si="6"/>
        <v>24</v>
      </c>
      <c r="S109" s="30">
        <f t="shared" si="7"/>
        <v>24</v>
      </c>
      <c r="T109" s="30">
        <f t="shared" si="8"/>
        <v>24</v>
      </c>
      <c r="U109" s="30">
        <f t="shared" si="9"/>
        <v>24</v>
      </c>
      <c r="V109" s="30">
        <f t="shared" si="10"/>
        <v>24</v>
      </c>
    </row>
    <row r="110" spans="1:22" ht="15">
      <c r="A110" s="2" t="s">
        <v>36</v>
      </c>
      <c r="B110" s="3"/>
      <c r="C110" s="3"/>
      <c r="D110" s="3"/>
      <c r="E110" s="3"/>
      <c r="F110" s="3"/>
      <c r="G110" s="3"/>
      <c r="H110" s="3"/>
      <c r="I110" s="3"/>
      <c r="J110" s="4"/>
      <c r="K110" s="34">
        <v>9.36</v>
      </c>
      <c r="L110" s="32">
        <f t="shared" si="0"/>
        <v>9.36</v>
      </c>
      <c r="M110" s="35">
        <f t="shared" si="1"/>
        <v>9.36</v>
      </c>
      <c r="N110" s="35">
        <f t="shared" si="2"/>
        <v>9.36</v>
      </c>
      <c r="O110" s="35">
        <f t="shared" si="3"/>
        <v>9.36</v>
      </c>
      <c r="P110" s="35">
        <f t="shared" si="4"/>
        <v>9.36</v>
      </c>
      <c r="Q110" s="35">
        <f t="shared" si="5"/>
        <v>9.36</v>
      </c>
      <c r="R110" s="35">
        <f t="shared" si="6"/>
        <v>9.36</v>
      </c>
      <c r="S110" s="35">
        <f t="shared" si="7"/>
        <v>9.36</v>
      </c>
      <c r="T110" s="35">
        <f t="shared" si="8"/>
        <v>9.36</v>
      </c>
      <c r="U110" s="35">
        <f t="shared" si="9"/>
        <v>9.36</v>
      </c>
      <c r="V110" s="35">
        <f t="shared" si="10"/>
        <v>9.36</v>
      </c>
    </row>
    <row r="111" spans="1:22" ht="15">
      <c r="A111" s="2" t="s">
        <v>20</v>
      </c>
      <c r="B111" s="3"/>
      <c r="C111" s="3"/>
      <c r="D111" s="3"/>
      <c r="E111" s="3"/>
      <c r="F111" s="3"/>
      <c r="G111" s="3"/>
      <c r="H111" s="3"/>
      <c r="I111" s="3"/>
      <c r="J111" s="4"/>
      <c r="K111" s="28">
        <f>K108*K110</f>
        <v>11691.576</v>
      </c>
      <c r="L111" s="28">
        <f t="shared" si="0"/>
        <v>11691.576</v>
      </c>
      <c r="M111" s="30">
        <f t="shared" si="1"/>
        <v>11691.576</v>
      </c>
      <c r="N111" s="30">
        <f t="shared" si="2"/>
        <v>11691.576</v>
      </c>
      <c r="O111" s="30">
        <f t="shared" si="3"/>
        <v>11691.576</v>
      </c>
      <c r="P111" s="30">
        <f t="shared" si="4"/>
        <v>11691.576</v>
      </c>
      <c r="Q111" s="30">
        <f t="shared" si="5"/>
        <v>11691.576</v>
      </c>
      <c r="R111" s="30">
        <f t="shared" si="6"/>
        <v>11691.576</v>
      </c>
      <c r="S111" s="30">
        <f t="shared" si="7"/>
        <v>11691.576</v>
      </c>
      <c r="T111" s="30">
        <f t="shared" si="8"/>
        <v>11691.576</v>
      </c>
      <c r="U111" s="30">
        <f t="shared" si="9"/>
        <v>11680.344000000001</v>
      </c>
      <c r="V111" s="30">
        <f t="shared" si="10"/>
        <v>11680.344000000001</v>
      </c>
    </row>
    <row r="112" spans="1:22" ht="15.75">
      <c r="A112" s="2"/>
      <c r="B112" s="6" t="s">
        <v>2</v>
      </c>
      <c r="C112" s="6"/>
      <c r="D112" s="3"/>
      <c r="E112" s="3"/>
      <c r="F112" s="3"/>
      <c r="G112" s="3"/>
      <c r="H112" s="3"/>
      <c r="I112" s="3"/>
      <c r="J112" s="4"/>
      <c r="K112" s="34"/>
      <c r="L112" s="33"/>
      <c r="M112" s="29"/>
      <c r="N112" s="29"/>
      <c r="O112" s="29"/>
      <c r="P112" s="29"/>
      <c r="Q112" s="29"/>
      <c r="R112" s="30"/>
      <c r="S112" s="30"/>
      <c r="T112" s="30"/>
      <c r="U112" s="30"/>
      <c r="V112" s="29"/>
    </row>
    <row r="113" spans="1:22" ht="15.75">
      <c r="A113" s="7" t="s">
        <v>93</v>
      </c>
      <c r="B113" s="3"/>
      <c r="C113" s="3"/>
      <c r="D113" s="3"/>
      <c r="E113" s="3"/>
      <c r="F113" s="3"/>
      <c r="G113" s="3"/>
      <c r="H113" s="3"/>
      <c r="I113" s="3"/>
      <c r="J113" s="4"/>
      <c r="K113" s="28">
        <f>K108*4.13</f>
        <v>5158.782999999999</v>
      </c>
      <c r="L113" s="28">
        <f t="shared" si="0"/>
        <v>5158.782999999999</v>
      </c>
      <c r="M113" s="30">
        <f t="shared" si="1"/>
        <v>5158.782999999999</v>
      </c>
      <c r="N113" s="30">
        <f t="shared" si="2"/>
        <v>5158.782999999999</v>
      </c>
      <c r="O113" s="30">
        <f t="shared" si="3"/>
        <v>5158.782999999999</v>
      </c>
      <c r="P113" s="30">
        <f t="shared" si="4"/>
        <v>5158.782999999999</v>
      </c>
      <c r="Q113" s="30">
        <f t="shared" si="5"/>
        <v>5158.782999999999</v>
      </c>
      <c r="R113" s="30">
        <f t="shared" si="6"/>
        <v>5158.782999999999</v>
      </c>
      <c r="S113" s="30">
        <f t="shared" si="7"/>
        <v>5158.782999999999</v>
      </c>
      <c r="T113" s="30">
        <f t="shared" si="8"/>
        <v>5158.782999999999</v>
      </c>
      <c r="U113" s="30">
        <f t="shared" si="9"/>
        <v>5158.782999999999</v>
      </c>
      <c r="V113" s="30">
        <f t="shared" si="10"/>
        <v>5158.782999999999</v>
      </c>
    </row>
    <row r="114" spans="1:22" ht="15.75">
      <c r="A114" s="7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28">
        <f>K108*0.21</f>
        <v>262.311</v>
      </c>
      <c r="L114" s="28">
        <f t="shared" si="0"/>
        <v>262.311</v>
      </c>
      <c r="M114" s="30">
        <f t="shared" si="1"/>
        <v>262.311</v>
      </c>
      <c r="N114" s="30">
        <f t="shared" si="2"/>
        <v>262.311</v>
      </c>
      <c r="O114" s="30">
        <f t="shared" si="3"/>
        <v>262.311</v>
      </c>
      <c r="P114" s="30">
        <f t="shared" si="4"/>
        <v>262.311</v>
      </c>
      <c r="Q114" s="30">
        <f t="shared" si="5"/>
        <v>262.311</v>
      </c>
      <c r="R114" s="30">
        <f t="shared" si="6"/>
        <v>262.311</v>
      </c>
      <c r="S114" s="30">
        <f t="shared" si="7"/>
        <v>262.311</v>
      </c>
      <c r="T114" s="30">
        <f t="shared" si="8"/>
        <v>262.311</v>
      </c>
      <c r="U114" s="30">
        <f t="shared" si="9"/>
        <v>262.311</v>
      </c>
      <c r="V114" s="30">
        <f t="shared" si="10"/>
        <v>262.311</v>
      </c>
    </row>
    <row r="115" spans="1:22" ht="15.75">
      <c r="A115" s="7" t="s">
        <v>45</v>
      </c>
      <c r="B115" s="3"/>
      <c r="C115" s="3"/>
      <c r="D115" s="3"/>
      <c r="E115" s="3"/>
      <c r="F115" s="3"/>
      <c r="G115" s="3"/>
      <c r="H115" s="3"/>
      <c r="I115" s="3"/>
      <c r="J115" s="4"/>
      <c r="K115" s="28">
        <f>K108*1.89</f>
        <v>2360.7989999999995</v>
      </c>
      <c r="L115" s="28">
        <f t="shared" si="0"/>
        <v>2360.7989999999995</v>
      </c>
      <c r="M115" s="30">
        <f t="shared" si="1"/>
        <v>2360.7989999999995</v>
      </c>
      <c r="N115" s="30">
        <f t="shared" si="2"/>
        <v>2360.7989999999995</v>
      </c>
      <c r="O115" s="30">
        <f t="shared" si="3"/>
        <v>2360.7989999999995</v>
      </c>
      <c r="P115" s="30">
        <f t="shared" si="4"/>
        <v>2360.7989999999995</v>
      </c>
      <c r="Q115" s="30">
        <f t="shared" si="5"/>
        <v>2360.7989999999995</v>
      </c>
      <c r="R115" s="30">
        <f t="shared" si="6"/>
        <v>2360.7989999999995</v>
      </c>
      <c r="S115" s="30">
        <f t="shared" si="7"/>
        <v>2360.7989999999995</v>
      </c>
      <c r="T115" s="30">
        <f t="shared" si="8"/>
        <v>2360.7989999999995</v>
      </c>
      <c r="U115" s="30">
        <f t="shared" si="9"/>
        <v>2360.7989999999995</v>
      </c>
      <c r="V115" s="30">
        <f t="shared" si="10"/>
        <v>2360.7989999999995</v>
      </c>
    </row>
    <row r="116" spans="1:22" ht="15.75">
      <c r="A116" s="7" t="s">
        <v>47</v>
      </c>
      <c r="B116" s="3"/>
      <c r="C116" s="3"/>
      <c r="D116" s="3"/>
      <c r="E116" s="3"/>
      <c r="F116" s="3"/>
      <c r="G116" s="3"/>
      <c r="H116" s="3"/>
      <c r="I116" s="3"/>
      <c r="J116" s="4"/>
      <c r="K116" s="28">
        <f>K108*1</f>
        <v>1249.1</v>
      </c>
      <c r="L116" s="28">
        <f t="shared" si="0"/>
        <v>1249.1</v>
      </c>
      <c r="M116" s="30">
        <f t="shared" si="1"/>
        <v>1249.1</v>
      </c>
      <c r="N116" s="30">
        <f t="shared" si="2"/>
        <v>1249.1</v>
      </c>
      <c r="O116" s="30">
        <f t="shared" si="3"/>
        <v>1249.1</v>
      </c>
      <c r="P116" s="30">
        <f t="shared" si="4"/>
        <v>1249.1</v>
      </c>
      <c r="Q116" s="30">
        <f t="shared" si="5"/>
        <v>1249.1</v>
      </c>
      <c r="R116" s="30">
        <f t="shared" si="6"/>
        <v>1249.1</v>
      </c>
      <c r="S116" s="30">
        <f t="shared" si="7"/>
        <v>1249.1</v>
      </c>
      <c r="T116" s="30">
        <f t="shared" si="8"/>
        <v>1249.1</v>
      </c>
      <c r="U116" s="30">
        <f t="shared" si="9"/>
        <v>1249.1</v>
      </c>
      <c r="V116" s="30">
        <f t="shared" si="10"/>
        <v>1249.1</v>
      </c>
    </row>
    <row r="117" spans="1:22" ht="15.75">
      <c r="A117" s="7" t="s">
        <v>86</v>
      </c>
      <c r="B117" s="3"/>
      <c r="C117" s="3"/>
      <c r="D117" s="3"/>
      <c r="E117" s="3"/>
      <c r="F117" s="3"/>
      <c r="G117" s="3"/>
      <c r="H117" s="3"/>
      <c r="I117" s="3"/>
      <c r="J117" s="4"/>
      <c r="K117" s="34">
        <v>0</v>
      </c>
      <c r="L117" s="28">
        <f t="shared" si="0"/>
        <v>0</v>
      </c>
      <c r="M117" s="30">
        <f t="shared" si="1"/>
        <v>0</v>
      </c>
      <c r="N117" s="30">
        <f t="shared" si="2"/>
        <v>0</v>
      </c>
      <c r="O117" s="30">
        <f t="shared" si="3"/>
        <v>424.694</v>
      </c>
      <c r="P117" s="30">
        <f t="shared" si="4"/>
        <v>424.694</v>
      </c>
      <c r="Q117" s="30">
        <f t="shared" si="5"/>
        <v>424.694</v>
      </c>
      <c r="R117" s="30">
        <f t="shared" si="6"/>
        <v>424.694</v>
      </c>
      <c r="S117" s="30">
        <f t="shared" si="7"/>
        <v>0</v>
      </c>
      <c r="T117" s="30">
        <f t="shared" si="8"/>
        <v>0</v>
      </c>
      <c r="U117" s="30">
        <f t="shared" si="9"/>
        <v>0</v>
      </c>
      <c r="V117" s="30">
        <f t="shared" si="10"/>
        <v>0</v>
      </c>
    </row>
    <row r="118" spans="1:22" ht="15.75">
      <c r="A118" s="7" t="s">
        <v>87</v>
      </c>
      <c r="B118" s="6"/>
      <c r="C118" s="6"/>
      <c r="D118" s="6"/>
      <c r="E118" s="6"/>
      <c r="F118" s="6"/>
      <c r="G118" s="6"/>
      <c r="H118" s="6"/>
      <c r="I118" s="3"/>
      <c r="J118" s="4"/>
      <c r="K118" s="34">
        <f>K122+K125</f>
        <v>1340</v>
      </c>
      <c r="L118" s="28">
        <f t="shared" si="0"/>
        <v>240</v>
      </c>
      <c r="M118" s="30">
        <f t="shared" si="1"/>
        <v>240</v>
      </c>
      <c r="N118" s="30">
        <f t="shared" si="2"/>
        <v>1605</v>
      </c>
      <c r="O118" s="30">
        <f t="shared" si="3"/>
        <v>240</v>
      </c>
      <c r="P118" s="30">
        <f t="shared" si="4"/>
        <v>240</v>
      </c>
      <c r="Q118" s="30">
        <f t="shared" si="5"/>
        <v>240</v>
      </c>
      <c r="R118" s="30">
        <f t="shared" si="6"/>
        <v>240</v>
      </c>
      <c r="S118" s="30">
        <f t="shared" si="7"/>
        <v>3035</v>
      </c>
      <c r="T118" s="30">
        <f t="shared" si="8"/>
        <v>905</v>
      </c>
      <c r="U118" s="30">
        <f t="shared" si="9"/>
        <v>3306</v>
      </c>
      <c r="V118" s="30">
        <f t="shared" si="10"/>
        <v>240</v>
      </c>
    </row>
    <row r="119" spans="1:22" ht="15">
      <c r="A119" s="2" t="s">
        <v>3</v>
      </c>
      <c r="B119" s="3"/>
      <c r="C119" s="3"/>
      <c r="D119" s="3"/>
      <c r="E119" s="3"/>
      <c r="F119" s="3"/>
      <c r="G119" s="3"/>
      <c r="H119" s="3"/>
      <c r="I119" s="3"/>
      <c r="J119" s="4"/>
      <c r="K119" s="34"/>
      <c r="L119" s="28">
        <f t="shared" si="0"/>
        <v>0</v>
      </c>
      <c r="M119" s="30">
        <f t="shared" si="1"/>
        <v>0</v>
      </c>
      <c r="N119" s="30">
        <f t="shared" si="2"/>
        <v>0</v>
      </c>
      <c r="O119" s="30">
        <f t="shared" si="3"/>
        <v>0</v>
      </c>
      <c r="P119" s="30">
        <f t="shared" si="4"/>
        <v>0</v>
      </c>
      <c r="Q119" s="30">
        <f t="shared" si="5"/>
        <v>0</v>
      </c>
      <c r="R119" s="30">
        <f t="shared" si="6"/>
        <v>0</v>
      </c>
      <c r="S119" s="30">
        <f t="shared" si="7"/>
        <v>605</v>
      </c>
      <c r="T119" s="30">
        <f t="shared" si="8"/>
        <v>0</v>
      </c>
      <c r="U119" s="30">
        <f t="shared" si="9"/>
        <v>0</v>
      </c>
      <c r="V119" s="30">
        <f t="shared" si="10"/>
        <v>0</v>
      </c>
    </row>
    <row r="120" spans="1:22" ht="15">
      <c r="A120" s="2" t="s">
        <v>4</v>
      </c>
      <c r="B120" s="3"/>
      <c r="C120" s="3"/>
      <c r="D120" s="3"/>
      <c r="E120" s="3"/>
      <c r="F120" s="3"/>
      <c r="G120" s="3"/>
      <c r="H120" s="3"/>
      <c r="I120" s="3"/>
      <c r="J120" s="4"/>
      <c r="K120" s="34"/>
      <c r="L120" s="28">
        <f t="shared" si="0"/>
        <v>0</v>
      </c>
      <c r="M120" s="30">
        <f t="shared" si="1"/>
        <v>0</v>
      </c>
      <c r="N120" s="30">
        <f t="shared" si="2"/>
        <v>0</v>
      </c>
      <c r="O120" s="30">
        <f t="shared" si="3"/>
        <v>0</v>
      </c>
      <c r="P120" s="30">
        <f t="shared" si="4"/>
        <v>0</v>
      </c>
      <c r="Q120" s="30">
        <f t="shared" si="5"/>
        <v>0</v>
      </c>
      <c r="R120" s="30">
        <f t="shared" si="6"/>
        <v>0</v>
      </c>
      <c r="S120" s="30">
        <f t="shared" si="7"/>
        <v>0</v>
      </c>
      <c r="T120" s="30">
        <f t="shared" si="8"/>
        <v>0</v>
      </c>
      <c r="U120" s="30">
        <f t="shared" si="9"/>
        <v>0</v>
      </c>
      <c r="V120" s="30">
        <f t="shared" si="10"/>
        <v>0</v>
      </c>
    </row>
    <row r="121" spans="1:22" ht="15">
      <c r="A121" s="2" t="s">
        <v>5</v>
      </c>
      <c r="B121" s="3"/>
      <c r="C121" s="3"/>
      <c r="D121" s="3"/>
      <c r="E121" s="3"/>
      <c r="F121" s="3"/>
      <c r="G121" s="3"/>
      <c r="H121" s="3"/>
      <c r="I121" s="3"/>
      <c r="J121" s="4"/>
      <c r="K121" s="34"/>
      <c r="L121" s="28">
        <f t="shared" si="0"/>
        <v>0</v>
      </c>
      <c r="M121" s="30">
        <f t="shared" si="1"/>
        <v>0</v>
      </c>
      <c r="N121" s="30">
        <f t="shared" si="2"/>
        <v>0</v>
      </c>
      <c r="O121" s="30">
        <f t="shared" si="3"/>
        <v>0</v>
      </c>
      <c r="P121" s="30">
        <f t="shared" si="4"/>
        <v>0</v>
      </c>
      <c r="Q121" s="30">
        <f t="shared" si="5"/>
        <v>0</v>
      </c>
      <c r="R121" s="30">
        <f t="shared" si="6"/>
        <v>0</v>
      </c>
      <c r="S121" s="30">
        <f t="shared" si="7"/>
        <v>0</v>
      </c>
      <c r="T121" s="30">
        <f t="shared" si="8"/>
        <v>0</v>
      </c>
      <c r="U121" s="30">
        <f t="shared" si="9"/>
        <v>0</v>
      </c>
      <c r="V121" s="30">
        <f t="shared" si="10"/>
        <v>0</v>
      </c>
    </row>
    <row r="122" spans="1:22" ht="15">
      <c r="A122" s="2" t="s">
        <v>90</v>
      </c>
      <c r="B122" s="3"/>
      <c r="C122" s="3"/>
      <c r="D122" s="3"/>
      <c r="E122" s="3"/>
      <c r="F122" s="3"/>
      <c r="G122" s="3"/>
      <c r="H122" s="3"/>
      <c r="I122" s="3"/>
      <c r="J122" s="4"/>
      <c r="K122" s="34">
        <v>240</v>
      </c>
      <c r="L122" s="28">
        <f t="shared" si="0"/>
        <v>240</v>
      </c>
      <c r="M122" s="30">
        <f t="shared" si="1"/>
        <v>240</v>
      </c>
      <c r="N122" s="30">
        <f t="shared" si="2"/>
        <v>240</v>
      </c>
      <c r="O122" s="30">
        <f t="shared" si="3"/>
        <v>240</v>
      </c>
      <c r="P122" s="30">
        <f t="shared" si="4"/>
        <v>240</v>
      </c>
      <c r="Q122" s="30">
        <f t="shared" si="5"/>
        <v>240</v>
      </c>
      <c r="R122" s="30">
        <f t="shared" si="6"/>
        <v>240</v>
      </c>
      <c r="S122" s="30">
        <f t="shared" si="7"/>
        <v>240</v>
      </c>
      <c r="T122" s="30">
        <f t="shared" si="8"/>
        <v>905</v>
      </c>
      <c r="U122" s="30">
        <f t="shared" si="9"/>
        <v>240</v>
      </c>
      <c r="V122" s="30">
        <f t="shared" si="10"/>
        <v>240</v>
      </c>
    </row>
    <row r="123" spans="1:22" ht="15">
      <c r="A123" s="8" t="s">
        <v>6</v>
      </c>
      <c r="B123" s="9"/>
      <c r="C123" s="9"/>
      <c r="D123" s="9"/>
      <c r="E123" s="9"/>
      <c r="F123" s="9"/>
      <c r="G123" s="9"/>
      <c r="H123" s="9"/>
      <c r="I123" s="9"/>
      <c r="J123" s="10"/>
      <c r="K123" s="34"/>
      <c r="L123" s="28">
        <f t="shared" si="0"/>
        <v>0</v>
      </c>
      <c r="M123" s="30">
        <f t="shared" si="1"/>
        <v>0</v>
      </c>
      <c r="N123" s="30">
        <f t="shared" si="2"/>
        <v>0</v>
      </c>
      <c r="O123" s="30">
        <f t="shared" si="3"/>
        <v>0</v>
      </c>
      <c r="P123" s="30">
        <f t="shared" si="4"/>
        <v>0</v>
      </c>
      <c r="Q123" s="30">
        <f t="shared" si="5"/>
        <v>0</v>
      </c>
      <c r="R123" s="30">
        <f t="shared" si="6"/>
        <v>0</v>
      </c>
      <c r="S123" s="30">
        <f t="shared" si="7"/>
        <v>2190</v>
      </c>
      <c r="T123" s="30">
        <f t="shared" si="8"/>
        <v>0</v>
      </c>
      <c r="U123" s="30">
        <f t="shared" si="9"/>
        <v>3066</v>
      </c>
      <c r="V123" s="30">
        <f t="shared" si="10"/>
        <v>0</v>
      </c>
    </row>
    <row r="124" spans="1:22" ht="15">
      <c r="A124" s="2" t="s">
        <v>88</v>
      </c>
      <c r="B124" s="3"/>
      <c r="C124" s="3"/>
      <c r="D124" s="3"/>
      <c r="E124" s="3"/>
      <c r="F124" s="3"/>
      <c r="G124" s="3"/>
      <c r="H124" s="3"/>
      <c r="I124" s="3"/>
      <c r="J124" s="4"/>
      <c r="K124" s="34"/>
      <c r="L124" s="28">
        <f t="shared" si="0"/>
        <v>0</v>
      </c>
      <c r="M124" s="30">
        <f t="shared" si="1"/>
        <v>0</v>
      </c>
      <c r="N124" s="30">
        <f t="shared" si="2"/>
        <v>0</v>
      </c>
      <c r="O124" s="30">
        <f t="shared" si="3"/>
        <v>0</v>
      </c>
      <c r="P124" s="30">
        <f t="shared" si="4"/>
        <v>0</v>
      </c>
      <c r="Q124" s="30">
        <f t="shared" si="5"/>
        <v>0</v>
      </c>
      <c r="R124" s="30">
        <f t="shared" si="6"/>
        <v>0</v>
      </c>
      <c r="S124" s="30">
        <f t="shared" si="7"/>
        <v>0</v>
      </c>
      <c r="T124" s="30">
        <f t="shared" si="8"/>
        <v>0</v>
      </c>
      <c r="U124" s="30">
        <f t="shared" si="9"/>
        <v>0</v>
      </c>
      <c r="V124" s="30">
        <f t="shared" si="10"/>
        <v>0</v>
      </c>
    </row>
    <row r="125" spans="1:22" ht="15">
      <c r="A125" s="2" t="s">
        <v>102</v>
      </c>
      <c r="B125" s="3"/>
      <c r="C125" s="3"/>
      <c r="D125" s="3"/>
      <c r="E125" s="3"/>
      <c r="F125" s="3"/>
      <c r="G125" s="3"/>
      <c r="H125" s="3"/>
      <c r="I125" s="3"/>
      <c r="J125" s="4"/>
      <c r="K125" s="34">
        <v>1100</v>
      </c>
      <c r="L125" s="28">
        <f t="shared" si="0"/>
        <v>0</v>
      </c>
      <c r="M125" s="30">
        <f t="shared" si="1"/>
        <v>0</v>
      </c>
      <c r="N125" s="30">
        <f t="shared" si="2"/>
        <v>0</v>
      </c>
      <c r="O125" s="30">
        <f t="shared" si="3"/>
        <v>0</v>
      </c>
      <c r="P125" s="30">
        <f t="shared" si="4"/>
        <v>0</v>
      </c>
      <c r="Q125" s="30">
        <f t="shared" si="5"/>
        <v>0</v>
      </c>
      <c r="R125" s="30">
        <f t="shared" si="6"/>
        <v>0</v>
      </c>
      <c r="S125" s="30">
        <f t="shared" si="7"/>
        <v>0</v>
      </c>
      <c r="T125" s="30">
        <f t="shared" si="8"/>
        <v>0</v>
      </c>
      <c r="U125" s="30">
        <f t="shared" si="9"/>
        <v>0</v>
      </c>
      <c r="V125" s="30">
        <f t="shared" si="10"/>
        <v>0</v>
      </c>
    </row>
    <row r="126" spans="1:22" ht="15">
      <c r="A126" s="8" t="s">
        <v>8</v>
      </c>
      <c r="B126" s="9"/>
      <c r="C126" s="9"/>
      <c r="D126" s="9"/>
      <c r="E126" s="9"/>
      <c r="F126" s="9"/>
      <c r="G126" s="9"/>
      <c r="H126" s="9"/>
      <c r="I126" s="9"/>
      <c r="J126" s="10"/>
      <c r="K126" s="34"/>
      <c r="L126" s="28">
        <f t="shared" si="0"/>
        <v>0</v>
      </c>
      <c r="M126" s="30">
        <f t="shared" si="1"/>
        <v>0</v>
      </c>
      <c r="N126" s="30">
        <f t="shared" si="2"/>
        <v>0</v>
      </c>
      <c r="O126" s="30">
        <f t="shared" si="3"/>
        <v>0</v>
      </c>
      <c r="P126" s="30">
        <f t="shared" si="4"/>
        <v>0</v>
      </c>
      <c r="Q126" s="30">
        <f t="shared" si="5"/>
        <v>0</v>
      </c>
      <c r="R126" s="30">
        <f t="shared" si="6"/>
        <v>0</v>
      </c>
      <c r="S126" s="30">
        <f t="shared" si="7"/>
        <v>0</v>
      </c>
      <c r="T126" s="30">
        <f t="shared" si="8"/>
        <v>0</v>
      </c>
      <c r="U126" s="30">
        <f t="shared" si="9"/>
        <v>0</v>
      </c>
      <c r="V126" s="30">
        <f t="shared" si="10"/>
        <v>0</v>
      </c>
    </row>
    <row r="127" spans="1:22" ht="15">
      <c r="A127" s="2" t="s">
        <v>89</v>
      </c>
      <c r="B127" s="3"/>
      <c r="C127" s="3"/>
      <c r="D127" s="3"/>
      <c r="E127" s="3"/>
      <c r="F127" s="3"/>
      <c r="G127" s="3"/>
      <c r="H127" s="3"/>
      <c r="I127" s="3"/>
      <c r="J127" s="4"/>
      <c r="K127" s="34"/>
      <c r="L127" s="28">
        <f t="shared" si="0"/>
        <v>0</v>
      </c>
      <c r="M127" s="30">
        <f t="shared" si="1"/>
        <v>0</v>
      </c>
      <c r="N127" s="30">
        <f t="shared" si="2"/>
        <v>0</v>
      </c>
      <c r="O127" s="30">
        <f t="shared" si="3"/>
        <v>0</v>
      </c>
      <c r="P127" s="30">
        <f t="shared" si="4"/>
        <v>0</v>
      </c>
      <c r="Q127" s="30">
        <f t="shared" si="5"/>
        <v>0</v>
      </c>
      <c r="R127" s="30">
        <f t="shared" si="6"/>
        <v>0</v>
      </c>
      <c r="S127" s="30">
        <f t="shared" si="7"/>
        <v>0</v>
      </c>
      <c r="T127" s="30">
        <f t="shared" si="8"/>
        <v>0</v>
      </c>
      <c r="U127" s="30">
        <f t="shared" si="9"/>
        <v>0</v>
      </c>
      <c r="V127" s="30">
        <f t="shared" si="10"/>
        <v>0</v>
      </c>
    </row>
    <row r="128" spans="1:22" ht="15">
      <c r="A128" s="2" t="s">
        <v>91</v>
      </c>
      <c r="B128" s="3"/>
      <c r="C128" s="3"/>
      <c r="D128" s="3"/>
      <c r="E128" s="3"/>
      <c r="F128" s="3"/>
      <c r="G128" s="3"/>
      <c r="H128" s="3"/>
      <c r="I128" s="3"/>
      <c r="J128" s="4"/>
      <c r="K128" s="28"/>
      <c r="L128" s="28">
        <f t="shared" si="0"/>
        <v>0</v>
      </c>
      <c r="M128" s="30">
        <f t="shared" si="1"/>
        <v>0</v>
      </c>
      <c r="N128" s="30">
        <f t="shared" si="2"/>
        <v>1365</v>
      </c>
      <c r="O128" s="30">
        <f t="shared" si="3"/>
        <v>0</v>
      </c>
      <c r="P128" s="30">
        <f t="shared" si="4"/>
        <v>0</v>
      </c>
      <c r="Q128" s="30">
        <f t="shared" si="5"/>
        <v>0</v>
      </c>
      <c r="R128" s="30">
        <f t="shared" si="6"/>
        <v>0</v>
      </c>
      <c r="S128" s="30">
        <f t="shared" si="7"/>
        <v>0</v>
      </c>
      <c r="T128" s="30">
        <f t="shared" si="8"/>
        <v>0</v>
      </c>
      <c r="U128" s="30">
        <f t="shared" si="9"/>
        <v>0</v>
      </c>
      <c r="V128" s="30">
        <f t="shared" si="10"/>
        <v>0</v>
      </c>
    </row>
    <row r="129" spans="1:22" ht="15">
      <c r="A129" s="8" t="s">
        <v>9</v>
      </c>
      <c r="B129" s="9"/>
      <c r="C129" s="9"/>
      <c r="D129" s="9"/>
      <c r="E129" s="9"/>
      <c r="F129" s="9"/>
      <c r="G129" s="9"/>
      <c r="H129" s="9"/>
      <c r="I129" s="9"/>
      <c r="J129" s="10"/>
      <c r="K129" s="28">
        <f>K113+K114+K115+K116+K117+K118</f>
        <v>10370.992999999999</v>
      </c>
      <c r="L129" s="28">
        <f t="shared" si="0"/>
        <v>9270.992999999999</v>
      </c>
      <c r="M129" s="30">
        <f t="shared" si="1"/>
        <v>9270.992999999999</v>
      </c>
      <c r="N129" s="30">
        <f t="shared" si="2"/>
        <v>10635.992999999999</v>
      </c>
      <c r="O129" s="30">
        <f t="shared" si="3"/>
        <v>9695.686999999998</v>
      </c>
      <c r="P129" s="30">
        <f t="shared" si="4"/>
        <v>9695.686999999998</v>
      </c>
      <c r="Q129" s="30">
        <f t="shared" si="5"/>
        <v>9695.686999999998</v>
      </c>
      <c r="R129" s="30">
        <f t="shared" si="6"/>
        <v>9695.686999999998</v>
      </c>
      <c r="S129" s="30">
        <f t="shared" si="7"/>
        <v>12065.992999999999</v>
      </c>
      <c r="T129" s="30">
        <f t="shared" si="8"/>
        <v>9935.992999999999</v>
      </c>
      <c r="U129" s="30">
        <f t="shared" si="9"/>
        <v>12336.992999999999</v>
      </c>
      <c r="V129" s="30">
        <f t="shared" si="10"/>
        <v>9270.992999999999</v>
      </c>
    </row>
    <row r="131" spans="18:23" ht="12.75">
      <c r="R131" t="s">
        <v>101</v>
      </c>
      <c r="U131" s="16"/>
      <c r="W131" s="1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2014-02-07T06:08:50Z</cp:lastPrinted>
  <dcterms:created xsi:type="dcterms:W3CDTF">2012-04-11T04:13:08Z</dcterms:created>
  <dcterms:modified xsi:type="dcterms:W3CDTF">2018-01-18T08:17:23Z</dcterms:modified>
  <cp:category/>
  <cp:version/>
  <cp:contentType/>
  <cp:contentStatus/>
</cp:coreProperties>
</file>