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<sst xmlns="http://schemas.openxmlformats.org/spreadsheetml/2006/main" count="377" uniqueCount="101">
  <si>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</si>
  <si>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</si>
  <si>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</si>
  <si>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</si>
  <si>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</si>
  <si>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</si>
  <si>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</si>
  <si>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</si>
  <si>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</si>
  <si>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</si>
  <si>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</si>
  <si>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</si>
  <si>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</si>
  <si>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</si>
  <si>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</si>
  <si>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</si>
  <si>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</t>
    </r>
    <r>
      <rPr>
        <sz val="12"/>
        <rFont val="Arial Cyr"/>
        <family val="0"/>
      </rPr>
      <t>. Обслуживание газовых сетей (ВГО)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</si>
  <si>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</si>
  <si>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</si>
  <si>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</si>
  <si>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</si>
  <si>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</si>
  <si>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</si>
  <si>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</si>
  <si>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</si>
  <si>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</si>
  <si>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</si>
  <si>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</si>
  <si>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</si>
  <si>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</si>
  <si>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</si>
  <si>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</si>
  <si>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</si>
  <si>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</si>
  <si>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</si>
  <si>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</si>
  <si>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</si>
  <si>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</si>
  <si>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</si>
  <si>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</si>
  <si>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</si>
  <si>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18 ул. Пронская за 1 квартал  </t>
  </si>
  <si>
    <t xml:space="preserve">5.начислено за 1 квартал  </t>
  </si>
  <si>
    <t xml:space="preserve">коммунальным услугам жилого дома № 18 ул. Пронская за 2 квартал  </t>
  </si>
  <si>
    <t xml:space="preserve">5.начислено за 2 квартал  </t>
  </si>
  <si>
    <t xml:space="preserve">коммунальным услугам жилого дома № 18 ул. Пронская за 3 квартал  </t>
  </si>
  <si>
    <t xml:space="preserve">5.начислено за 3 квартал  </t>
  </si>
  <si>
    <t xml:space="preserve">коммунальным услугам жилого дома № 18 ул. Пронская за 4 квартал  </t>
  </si>
  <si>
    <t xml:space="preserve">5.начислено за 4 квартал </t>
  </si>
  <si>
    <t xml:space="preserve">коммунальным услугам жилого дома № 18  ул. Пронская за январь  </t>
  </si>
  <si>
    <t xml:space="preserve">коммунальным услугам жилого дома № 18 ул. Пронская за февраль  </t>
  </si>
  <si>
    <t xml:space="preserve">коммунальным услугам жилого дома № 18 ул. Пронская за март  </t>
  </si>
  <si>
    <t>к. Прочие работы (списывание показаний)</t>
  </si>
  <si>
    <t xml:space="preserve">5. Тариф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</si>
  <si>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</si>
  <si>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</si>
  <si>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</si>
  <si>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</si>
  <si>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(обследовали вентканал)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</si>
  <si>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</si>
  <si>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</si>
  <si>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</si>
  <si>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</si>
  <si>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</si>
  <si>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</si>
  <si>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</si>
  <si>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</si>
  <si>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</si>
  <si>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</si>
  <si>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</si>
  <si>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01.10.2016года</t>
  </si>
  <si>
    <t>2. Остаток денежных средств по содержанию и текущему ремонту жилого дома на 01.10.2016г.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</si>
  <si>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</si>
  <si>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</si>
  <si>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</si>
  <si>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</si>
  <si>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</si>
  <si>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</si>
  <si>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</si>
  <si>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</si>
  <si>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</si>
  <si>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</si>
  <si>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</si>
  <si>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</si>
  <si>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</si>
  <si>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</si>
  <si>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</si>
  <si>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</si>
  <si>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</si>
  <si>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</si>
  <si>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</si>
  <si>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</si>
  <si>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</si>
  <si>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</si>
  <si>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</si>
  <si>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</si>
  <si>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</si>
  <si>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</si>
  <si>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(крыша)</t>
  </si>
  <si>
    <t>и. Остекление окон в местах общего пользования(экспертиза)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</si>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</sst>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2" fontId="3" fillId="0" borderId="4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64</v>
      </c>
      <c r="B4" s="3"/>
      <c r="C4" s="3"/>
      <c r="D4" s="3"/>
      <c r="E4" s="3"/>
      <c r="F4" s="3"/>
      <c r="G4" s="3"/>
      <c r="H4" s="3"/>
      <c r="I4" s="3"/>
      <c r="J4" s="4"/>
      <c r="K4" s="12" t="s">
        <v>25</v>
      </c>
    </row>
    <row r="5" spans="1:11" ht="15">
      <c r="A5" s="2" t="s">
        <v>65</v>
      </c>
      <c r="B5" s="3"/>
      <c r="C5" s="3"/>
      <c r="D5" s="3"/>
      <c r="E5" s="3"/>
      <c r="F5" s="3"/>
      <c r="G5" s="3"/>
      <c r="H5" s="3"/>
      <c r="I5" s="3"/>
      <c r="J5" s="4"/>
      <c r="K5" s="12">
        <v>14132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391.6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3">
        <v>12</v>
      </c>
    </row>
    <row r="8" spans="1:11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4">
        <f>Лист2!AI9*3</f>
        <v>10349.988000000001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3"/>
    </row>
    <row r="10" spans="1:11" ht="15.75">
      <c r="A10" s="7" t="s">
        <v>100</v>
      </c>
      <c r="B10" s="3"/>
      <c r="C10" s="3"/>
      <c r="D10" s="3"/>
      <c r="E10" s="3"/>
      <c r="F10" s="3"/>
      <c r="G10" s="3"/>
      <c r="H10" s="3"/>
      <c r="I10" s="3"/>
      <c r="J10" s="4"/>
      <c r="K10" s="14">
        <f>Лист2!AI11*3</f>
        <v>4851.924</v>
      </c>
    </row>
    <row r="11" spans="1:11" ht="15.75">
      <c r="A11" s="7" t="s">
        <v>20</v>
      </c>
      <c r="B11" s="3"/>
      <c r="C11" s="3"/>
      <c r="D11" s="3"/>
      <c r="E11" s="3"/>
      <c r="F11" s="3"/>
      <c r="G11" s="3"/>
      <c r="H11" s="3"/>
      <c r="I11" s="3"/>
      <c r="J11" s="4"/>
      <c r="K11" s="14">
        <f>Лист2!AI12*3</f>
        <v>246.70800000000003</v>
      </c>
    </row>
    <row r="12" spans="1:11" ht="15.75">
      <c r="A12" s="7" t="s">
        <v>55</v>
      </c>
      <c r="B12" s="3"/>
      <c r="C12" s="3"/>
      <c r="D12" s="3"/>
      <c r="E12" s="3"/>
      <c r="F12" s="3"/>
      <c r="G12" s="3"/>
      <c r="H12" s="3"/>
      <c r="I12" s="3"/>
      <c r="J12" s="4"/>
      <c r="K12" s="14">
        <f>Лист2!AI13*3</f>
        <v>1809.1920000000002</v>
      </c>
    </row>
    <row r="13" spans="1:11" ht="15.75">
      <c r="A13" s="7" t="s">
        <v>56</v>
      </c>
      <c r="B13" s="3"/>
      <c r="C13" s="3"/>
      <c r="D13" s="3"/>
      <c r="E13" s="3"/>
      <c r="F13" s="3"/>
      <c r="G13" s="3"/>
      <c r="H13" s="3"/>
      <c r="I13" s="3"/>
      <c r="J13" s="4"/>
      <c r="K13" s="14">
        <f>Лист2!AI14*3</f>
        <v>1174.8000000000002</v>
      </c>
    </row>
    <row r="14" spans="1:11" ht="15.75">
      <c r="A14" s="7" t="s">
        <v>57</v>
      </c>
      <c r="B14" s="6"/>
      <c r="C14" s="6"/>
      <c r="D14" s="6"/>
      <c r="E14" s="6"/>
      <c r="F14" s="6"/>
      <c r="G14" s="6"/>
      <c r="H14" s="6"/>
      <c r="I14" s="3"/>
      <c r="J14" s="4"/>
      <c r="K14" s="13">
        <f>Лист2!AI15*3</f>
        <v>360</v>
      </c>
    </row>
    <row r="15" spans="1:11" ht="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  <c r="K15" s="14">
        <f>K10+K11+K12+K13+K14</f>
        <v>8442.624</v>
      </c>
    </row>
    <row r="18" spans="1:9" ht="15">
      <c r="A18" s="1"/>
      <c r="B18" s="1" t="s">
        <v>15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66</v>
      </c>
      <c r="B21" s="3"/>
      <c r="C21" s="3"/>
      <c r="D21" s="3"/>
      <c r="E21" s="3"/>
      <c r="F21" s="3"/>
      <c r="G21" s="3"/>
      <c r="H21" s="3"/>
      <c r="I21" s="3"/>
      <c r="J21" s="4"/>
      <c r="K21" s="12" t="s">
        <v>25</v>
      </c>
      <c r="L21" s="15"/>
    </row>
    <row r="22" spans="1:11" ht="15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16039.364000000001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2">
        <f>K6</f>
        <v>391.6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3">
        <f>K7</f>
        <v>12</v>
      </c>
    </row>
    <row r="25" spans="1:11" ht="15">
      <c r="A25" s="2" t="s">
        <v>44</v>
      </c>
      <c r="B25" s="3"/>
      <c r="C25" s="3"/>
      <c r="D25" s="3"/>
      <c r="E25" s="3"/>
      <c r="F25" s="3"/>
      <c r="G25" s="3"/>
      <c r="H25" s="3"/>
      <c r="I25" s="3"/>
      <c r="J25" s="4"/>
      <c r="K25" s="14">
        <f>Лист2!K34*2+Лист2!AI34</f>
        <v>10244.256000000001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3"/>
    </row>
    <row r="27" spans="1:11" ht="15.75">
      <c r="A27" s="7" t="s">
        <v>100</v>
      </c>
      <c r="B27" s="3"/>
      <c r="C27" s="3"/>
      <c r="D27" s="3"/>
      <c r="E27" s="3"/>
      <c r="F27" s="3"/>
      <c r="G27" s="3"/>
      <c r="H27" s="3"/>
      <c r="I27" s="3"/>
      <c r="J27" s="4"/>
      <c r="K27" s="14">
        <f>Лист2!AI36*3</f>
        <v>4851.924</v>
      </c>
    </row>
    <row r="28" spans="1:11" ht="15.75">
      <c r="A28" s="7" t="s">
        <v>20</v>
      </c>
      <c r="B28" s="3"/>
      <c r="C28" s="3"/>
      <c r="D28" s="3"/>
      <c r="E28" s="3"/>
      <c r="F28" s="3"/>
      <c r="G28" s="3"/>
      <c r="H28" s="3"/>
      <c r="I28" s="3"/>
      <c r="J28" s="4"/>
      <c r="K28" s="14">
        <f>Лист2!AI37*3</f>
        <v>246.70800000000003</v>
      </c>
    </row>
    <row r="29" spans="1:11" ht="15.75">
      <c r="A29" s="7" t="s">
        <v>55</v>
      </c>
      <c r="B29" s="3"/>
      <c r="C29" s="3"/>
      <c r="D29" s="3"/>
      <c r="E29" s="3"/>
      <c r="F29" s="3"/>
      <c r="G29" s="3"/>
      <c r="H29" s="3"/>
      <c r="I29" s="3"/>
      <c r="J29" s="4"/>
      <c r="K29" s="14">
        <f>Лист2!AI38*3</f>
        <v>1809.1920000000002</v>
      </c>
    </row>
    <row r="30" spans="1:11" ht="15.75">
      <c r="A30" s="7" t="s">
        <v>56</v>
      </c>
      <c r="B30" s="3"/>
      <c r="C30" s="3"/>
      <c r="D30" s="3"/>
      <c r="E30" s="3"/>
      <c r="F30" s="3"/>
      <c r="G30" s="3"/>
      <c r="H30" s="3"/>
      <c r="I30" s="3"/>
      <c r="J30" s="4"/>
      <c r="K30" s="14">
        <f>Лист2!AI39*3</f>
        <v>1174.8000000000002</v>
      </c>
    </row>
    <row r="31" spans="1:11" ht="15.75">
      <c r="A31" s="7" t="s">
        <v>57</v>
      </c>
      <c r="B31" s="6"/>
      <c r="C31" s="6"/>
      <c r="D31" s="6"/>
      <c r="E31" s="6"/>
      <c r="F31" s="6"/>
      <c r="G31" s="6"/>
      <c r="H31" s="6"/>
      <c r="I31" s="3"/>
      <c r="J31" s="4"/>
      <c r="K31" s="14">
        <f>Лист2!AI40+Лист2!AI41+Лист2!W41+Лист2!K41</f>
        <v>930.2280000000001</v>
      </c>
    </row>
    <row r="32" spans="1:11" ht="15">
      <c r="A32" s="8" t="s">
        <v>14</v>
      </c>
      <c r="B32" s="9"/>
      <c r="C32" s="9"/>
      <c r="D32" s="9"/>
      <c r="E32" s="9"/>
      <c r="F32" s="9"/>
      <c r="G32" s="9"/>
      <c r="H32" s="9"/>
      <c r="I32" s="9"/>
      <c r="J32" s="10"/>
      <c r="K32" s="14">
        <f>K27+K28+K29+K30+K31</f>
        <v>9012.851999999999</v>
      </c>
    </row>
    <row r="34" spans="1:9" ht="15">
      <c r="A34" s="1"/>
      <c r="B34" s="1" t="s">
        <v>15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68</v>
      </c>
      <c r="B37" s="3"/>
      <c r="C37" s="3"/>
      <c r="D37" s="3"/>
      <c r="E37" s="3"/>
      <c r="F37" s="3"/>
      <c r="G37" s="3"/>
      <c r="H37" s="3"/>
      <c r="I37" s="3"/>
      <c r="J37" s="4"/>
      <c r="K37" s="12" t="s">
        <v>25</v>
      </c>
      <c r="L37" s="15"/>
    </row>
    <row r="38" spans="1:11" ht="15">
      <c r="A38" s="2" t="s">
        <v>69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K22+K25-K32</f>
        <v>17270.768000000004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2">
        <f>K23</f>
        <v>391.6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3">
        <f>K24</f>
        <v>12</v>
      </c>
    </row>
    <row r="41" spans="1:11" ht="15">
      <c r="A41" s="2" t="s">
        <v>46</v>
      </c>
      <c r="B41" s="3"/>
      <c r="C41" s="3"/>
      <c r="D41" s="3"/>
      <c r="E41" s="3"/>
      <c r="F41" s="3"/>
      <c r="G41" s="3"/>
      <c r="H41" s="3"/>
      <c r="I41" s="3"/>
      <c r="J41" s="4"/>
      <c r="K41" s="14">
        <f>Лист2!K60*3</f>
        <v>10032.792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3"/>
    </row>
    <row r="43" spans="1:11" ht="15.75">
      <c r="A43" s="7" t="s">
        <v>100</v>
      </c>
      <c r="B43" s="3"/>
      <c r="C43" s="3"/>
      <c r="D43" s="3"/>
      <c r="E43" s="3"/>
      <c r="F43" s="3"/>
      <c r="G43" s="3"/>
      <c r="H43" s="3"/>
      <c r="I43" s="3"/>
      <c r="J43" s="4"/>
      <c r="K43" s="14">
        <f>K27</f>
        <v>4851.924</v>
      </c>
    </row>
    <row r="44" spans="1:11" ht="15.75">
      <c r="A44" s="7" t="s">
        <v>20</v>
      </c>
      <c r="B44" s="3"/>
      <c r="C44" s="3"/>
      <c r="D44" s="3"/>
      <c r="E44" s="3"/>
      <c r="F44" s="3"/>
      <c r="G44" s="3"/>
      <c r="H44" s="3"/>
      <c r="I44" s="3"/>
      <c r="J44" s="4"/>
      <c r="K44" s="14">
        <f>K28</f>
        <v>246.70800000000003</v>
      </c>
    </row>
    <row r="45" spans="1:11" ht="15.75">
      <c r="A45" s="7" t="s">
        <v>55</v>
      </c>
      <c r="B45" s="3"/>
      <c r="C45" s="3"/>
      <c r="D45" s="3"/>
      <c r="E45" s="3"/>
      <c r="F45" s="3"/>
      <c r="G45" s="3"/>
      <c r="H45" s="3"/>
      <c r="I45" s="3"/>
      <c r="J45" s="4"/>
      <c r="K45" s="14">
        <f>K29</f>
        <v>1809.1920000000002</v>
      </c>
    </row>
    <row r="46" spans="1:11" ht="15.75">
      <c r="A46" s="7" t="s">
        <v>56</v>
      </c>
      <c r="B46" s="3"/>
      <c r="C46" s="3"/>
      <c r="D46" s="3"/>
      <c r="E46" s="3"/>
      <c r="F46" s="3"/>
      <c r="G46" s="3"/>
      <c r="H46" s="3"/>
      <c r="I46" s="3"/>
      <c r="J46" s="4"/>
      <c r="K46" s="14">
        <f>K30</f>
        <v>1174.8000000000002</v>
      </c>
    </row>
    <row r="47" spans="1:11" ht="15.75">
      <c r="A47" s="7" t="s">
        <v>57</v>
      </c>
      <c r="B47" s="6"/>
      <c r="C47" s="6"/>
      <c r="D47" s="6"/>
      <c r="E47" s="6"/>
      <c r="F47" s="6"/>
      <c r="G47" s="6"/>
      <c r="H47" s="6"/>
      <c r="I47" s="3"/>
      <c r="J47" s="4"/>
      <c r="K47" s="14">
        <f>Лист2!K66+Лист2!K67+Лист2!W66+Лист2!W67+Лист2!AI66+Лист2!AI67</f>
        <v>1916.684</v>
      </c>
    </row>
    <row r="48" spans="1:11" ht="15">
      <c r="A48" s="8" t="s">
        <v>14</v>
      </c>
      <c r="B48" s="9"/>
      <c r="C48" s="9"/>
      <c r="D48" s="9"/>
      <c r="E48" s="9"/>
      <c r="F48" s="9"/>
      <c r="G48" s="9"/>
      <c r="H48" s="9"/>
      <c r="I48" s="9"/>
      <c r="J48" s="10"/>
      <c r="K48" s="14">
        <f>K43+K44+K45+K46+K47</f>
        <v>9999.307999999999</v>
      </c>
    </row>
    <row r="50" spans="1:9" ht="15">
      <c r="A50" s="1"/>
      <c r="B50" s="1" t="s">
        <v>15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70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5"/>
    </row>
    <row r="54" spans="1:11" ht="15">
      <c r="A54" s="2" t="s">
        <v>71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K38+K41-K48</f>
        <v>17304.252000000008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2">
        <f>K39</f>
        <v>391.6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3">
        <f>K40</f>
        <v>12</v>
      </c>
    </row>
    <row r="57" spans="1:11" ht="15">
      <c r="A57" s="2" t="s">
        <v>48</v>
      </c>
      <c r="B57" s="3"/>
      <c r="C57" s="3"/>
      <c r="D57" s="3"/>
      <c r="E57" s="3"/>
      <c r="F57" s="3"/>
      <c r="G57" s="3"/>
      <c r="H57" s="3"/>
      <c r="I57" s="3"/>
      <c r="J57" s="4"/>
      <c r="K57" s="14">
        <f>K41</f>
        <v>10032.792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3"/>
    </row>
    <row r="59" spans="1:11" ht="15.75">
      <c r="A59" s="7" t="s">
        <v>100</v>
      </c>
      <c r="B59" s="3"/>
      <c r="C59" s="3"/>
      <c r="D59" s="3"/>
      <c r="E59" s="3"/>
      <c r="F59" s="3"/>
      <c r="G59" s="3"/>
      <c r="H59" s="3"/>
      <c r="I59" s="3"/>
      <c r="J59" s="4"/>
      <c r="K59" s="14">
        <f>K43</f>
        <v>4851.924</v>
      </c>
    </row>
    <row r="60" spans="1:11" ht="15.75">
      <c r="A60" s="7" t="s">
        <v>20</v>
      </c>
      <c r="B60" s="3"/>
      <c r="C60" s="3"/>
      <c r="D60" s="3"/>
      <c r="E60" s="3"/>
      <c r="F60" s="3"/>
      <c r="G60" s="3"/>
      <c r="H60" s="3"/>
      <c r="I60" s="3"/>
      <c r="J60" s="4"/>
      <c r="K60" s="14">
        <f>K44</f>
        <v>246.70800000000003</v>
      </c>
    </row>
    <row r="61" spans="1:11" ht="15.75">
      <c r="A61" s="7" t="s">
        <v>55</v>
      </c>
      <c r="B61" s="3"/>
      <c r="C61" s="3"/>
      <c r="D61" s="3"/>
      <c r="E61" s="3"/>
      <c r="F61" s="3"/>
      <c r="G61" s="3"/>
      <c r="H61" s="3"/>
      <c r="I61" s="3"/>
      <c r="J61" s="4"/>
      <c r="K61" s="14">
        <f>K45</f>
        <v>1809.1920000000002</v>
      </c>
    </row>
    <row r="62" spans="1:11" ht="15.75">
      <c r="A62" s="7" t="s">
        <v>56</v>
      </c>
      <c r="B62" s="3"/>
      <c r="C62" s="3"/>
      <c r="D62" s="3"/>
      <c r="E62" s="3"/>
      <c r="F62" s="3"/>
      <c r="G62" s="3"/>
      <c r="H62" s="3"/>
      <c r="I62" s="3"/>
      <c r="J62" s="4"/>
      <c r="K62" s="14">
        <f>K46</f>
        <v>1174.8000000000002</v>
      </c>
    </row>
    <row r="63" spans="1:11" ht="15.75">
      <c r="A63" s="7" t="s">
        <v>57</v>
      </c>
      <c r="B63" s="6"/>
      <c r="C63" s="6"/>
      <c r="D63" s="6"/>
      <c r="E63" s="6"/>
      <c r="F63" s="6"/>
      <c r="G63" s="6"/>
      <c r="H63" s="6"/>
      <c r="I63" s="3"/>
      <c r="J63" s="4"/>
      <c r="K63" s="14">
        <f>Лист2!K93+Лист2!K92+Лист2!W92+Лист2!W93+Лист2!AI92+Лист2!AI93</f>
        <v>8360</v>
      </c>
    </row>
    <row r="64" spans="1:11" ht="15">
      <c r="A64" s="8" t="s">
        <v>14</v>
      </c>
      <c r="B64" s="9"/>
      <c r="C64" s="9"/>
      <c r="D64" s="9"/>
      <c r="E64" s="9"/>
      <c r="F64" s="9"/>
      <c r="G64" s="9"/>
      <c r="H64" s="9"/>
      <c r="I64" s="9"/>
      <c r="J64" s="10"/>
      <c r="K64" s="14">
        <f>K59+K60+K61+K62+K63</f>
        <v>16442.624</v>
      </c>
    </row>
    <row r="66" spans="1:12" ht="15">
      <c r="A66" s="2" t="s">
        <v>59</v>
      </c>
      <c r="B66" s="11"/>
      <c r="C66" s="11"/>
      <c r="D66" s="11"/>
      <c r="E66" s="11"/>
      <c r="F66" s="11"/>
      <c r="G66" s="11"/>
      <c r="H66" s="11"/>
      <c r="I66" s="11"/>
      <c r="J66" s="4"/>
      <c r="K66" s="14">
        <v>14132</v>
      </c>
      <c r="L66" s="15"/>
    </row>
    <row r="67" spans="1:11" ht="15">
      <c r="A67" s="21" t="s">
        <v>60</v>
      </c>
      <c r="B67" s="11"/>
      <c r="C67" s="11"/>
      <c r="D67" s="11"/>
      <c r="E67" s="11"/>
      <c r="F67" s="11"/>
      <c r="G67" s="11"/>
      <c r="H67" s="11"/>
      <c r="I67" s="11"/>
      <c r="J67" s="4"/>
      <c r="K67" s="14">
        <f>K57+K41+K25+K8</f>
        <v>40659.828</v>
      </c>
    </row>
    <row r="68" spans="1:11" ht="15">
      <c r="A68" s="22" t="s">
        <v>61</v>
      </c>
      <c r="B68" s="23"/>
      <c r="C68" s="23"/>
      <c r="D68" s="23"/>
      <c r="E68" s="23"/>
      <c r="F68" s="23"/>
      <c r="G68" s="23"/>
      <c r="H68" s="23"/>
      <c r="I68" s="23"/>
      <c r="J68" s="10"/>
      <c r="K68" s="14">
        <f>K64+K48+K32+K15</f>
        <v>43897.407999999996</v>
      </c>
    </row>
    <row r="69" spans="1:11" ht="15">
      <c r="A69" s="2" t="s">
        <v>62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63</v>
      </c>
      <c r="B70" s="3"/>
      <c r="C70" s="3"/>
      <c r="D70" s="3"/>
      <c r="E70" s="3"/>
      <c r="F70" s="3"/>
      <c r="G70" s="3"/>
      <c r="H70" s="3"/>
      <c r="I70" s="3"/>
      <c r="J70" s="4"/>
      <c r="K70" s="14">
        <f>K66+K67-K68</f>
        <v>10894.420000000006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37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49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72</v>
      </c>
      <c r="B4" s="3"/>
      <c r="C4" s="3"/>
      <c r="D4" s="3"/>
      <c r="E4" s="3"/>
      <c r="F4" s="3"/>
      <c r="G4" s="3"/>
      <c r="H4" s="3"/>
      <c r="I4" s="3"/>
      <c r="J4" s="4"/>
      <c r="K4" s="12" t="s">
        <v>25</v>
      </c>
      <c r="M4" s="2" t="s">
        <v>74</v>
      </c>
      <c r="N4" s="3"/>
      <c r="O4" s="3"/>
      <c r="P4" s="3"/>
      <c r="Q4" s="3"/>
      <c r="R4" s="3"/>
      <c r="S4" s="3"/>
      <c r="T4" s="3"/>
      <c r="U4" s="3"/>
      <c r="V4" s="4"/>
      <c r="W4" s="12" t="s">
        <v>25</v>
      </c>
      <c r="X4" s="15"/>
      <c r="Y4" s="2" t="s">
        <v>80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25</v>
      </c>
      <c r="AJ4" s="15"/>
    </row>
    <row r="5" spans="1:36" ht="15">
      <c r="A5" s="2" t="s">
        <v>73</v>
      </c>
      <c r="B5" s="3"/>
      <c r="C5" s="3"/>
      <c r="D5" s="3"/>
      <c r="E5" s="3"/>
      <c r="F5" s="3"/>
      <c r="G5" s="3"/>
      <c r="H5" s="3"/>
      <c r="I5" s="3"/>
      <c r="J5" s="4"/>
      <c r="K5" s="12">
        <v>14132</v>
      </c>
      <c r="M5" s="2" t="s">
        <v>75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14767.787999999999</v>
      </c>
      <c r="Y5" s="2" t="s">
        <v>81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15403.576</v>
      </c>
      <c r="AJ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391.6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391.6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391.6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3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3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3">
        <f>W7</f>
        <v>12</v>
      </c>
    </row>
    <row r="8" spans="1:35" ht="15">
      <c r="A8" s="2" t="s">
        <v>53</v>
      </c>
      <c r="B8" s="3"/>
      <c r="C8" s="3"/>
      <c r="D8" s="3"/>
      <c r="E8" s="3"/>
      <c r="F8" s="3"/>
      <c r="G8" s="3"/>
      <c r="H8" s="3"/>
      <c r="I8" s="3"/>
      <c r="J8" s="4"/>
      <c r="K8" s="13">
        <f>W8</f>
        <v>8.81</v>
      </c>
      <c r="M8" s="2" t="s">
        <v>53</v>
      </c>
      <c r="N8" s="3"/>
      <c r="O8" s="3"/>
      <c r="P8" s="3"/>
      <c r="Q8" s="3"/>
      <c r="R8" s="3"/>
      <c r="S8" s="3"/>
      <c r="T8" s="3"/>
      <c r="U8" s="3"/>
      <c r="V8" s="4"/>
      <c r="W8" s="13">
        <v>8.81</v>
      </c>
      <c r="Y8" s="2" t="s">
        <v>54</v>
      </c>
      <c r="Z8" s="3"/>
      <c r="AA8" s="3"/>
      <c r="AB8" s="3"/>
      <c r="AC8" s="3"/>
      <c r="AD8" s="3"/>
      <c r="AE8" s="3"/>
      <c r="AF8" s="3"/>
      <c r="AG8" s="3"/>
      <c r="AH8" s="4"/>
      <c r="AI8" s="13">
        <f>W8</f>
        <v>8.81</v>
      </c>
    </row>
    <row r="9" spans="1:35" ht="15">
      <c r="A9" s="2" t="s">
        <v>26</v>
      </c>
      <c r="B9" s="3"/>
      <c r="C9" s="3"/>
      <c r="D9" s="3"/>
      <c r="E9" s="3"/>
      <c r="F9" s="3"/>
      <c r="G9" s="3"/>
      <c r="H9" s="3"/>
      <c r="I9" s="3"/>
      <c r="J9" s="4"/>
      <c r="K9" s="14">
        <f>K6*K8</f>
        <v>3449.9960000000005</v>
      </c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4">
        <f>W6*W8</f>
        <v>3449.9960000000005</v>
      </c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4">
        <f>AI6*AI8</f>
        <v>3449.9960000000005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100</v>
      </c>
      <c r="B11" s="3"/>
      <c r="C11" s="3"/>
      <c r="D11" s="3"/>
      <c r="E11" s="3"/>
      <c r="F11" s="3"/>
      <c r="G11" s="3"/>
      <c r="H11" s="3"/>
      <c r="I11" s="3"/>
      <c r="J11" s="4"/>
      <c r="K11" s="14">
        <f>W11</f>
        <v>1617.308</v>
      </c>
      <c r="M11" s="7" t="s">
        <v>100</v>
      </c>
      <c r="N11" s="3"/>
      <c r="O11" s="3"/>
      <c r="P11" s="3"/>
      <c r="Q11" s="3"/>
      <c r="R11" s="3"/>
      <c r="S11" s="3"/>
      <c r="T11" s="3"/>
      <c r="U11" s="3"/>
      <c r="V11" s="4"/>
      <c r="W11" s="14">
        <f>W6*4.13</f>
        <v>1617.308</v>
      </c>
      <c r="Y11" s="7" t="s">
        <v>100</v>
      </c>
      <c r="Z11" s="3"/>
      <c r="AA11" s="3"/>
      <c r="AB11" s="3"/>
      <c r="AC11" s="3"/>
      <c r="AD11" s="3"/>
      <c r="AE11" s="3"/>
      <c r="AF11" s="3"/>
      <c r="AG11" s="3"/>
      <c r="AH11" s="4"/>
      <c r="AI11" s="14">
        <f>W11</f>
        <v>1617.308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4">
        <f>K6*0.21</f>
        <v>82.236</v>
      </c>
      <c r="M12" s="7" t="s">
        <v>20</v>
      </c>
      <c r="N12" s="3"/>
      <c r="O12" s="3"/>
      <c r="P12" s="3"/>
      <c r="Q12" s="3"/>
      <c r="R12" s="3"/>
      <c r="S12" s="3"/>
      <c r="T12" s="3"/>
      <c r="U12" s="3"/>
      <c r="V12" s="4"/>
      <c r="W12" s="14">
        <f>K12</f>
        <v>82.236</v>
      </c>
      <c r="Y12" s="7" t="s">
        <v>20</v>
      </c>
      <c r="Z12" s="3"/>
      <c r="AA12" s="3"/>
      <c r="AB12" s="3"/>
      <c r="AC12" s="3"/>
      <c r="AD12" s="3"/>
      <c r="AE12" s="3"/>
      <c r="AF12" s="3"/>
      <c r="AG12" s="3"/>
      <c r="AH12" s="4"/>
      <c r="AI12" s="14">
        <f>W12</f>
        <v>82.236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4">
        <f>W13</f>
        <v>603.0640000000001</v>
      </c>
      <c r="M13" s="7" t="s">
        <v>55</v>
      </c>
      <c r="N13" s="3"/>
      <c r="O13" s="3"/>
      <c r="P13" s="3"/>
      <c r="Q13" s="3"/>
      <c r="R13" s="3"/>
      <c r="S13" s="3"/>
      <c r="T13" s="3"/>
      <c r="U13" s="3"/>
      <c r="V13" s="4"/>
      <c r="W13" s="14">
        <f>W6*1.54</f>
        <v>603.0640000000001</v>
      </c>
      <c r="Y13" s="7" t="s">
        <v>55</v>
      </c>
      <c r="Z13" s="3"/>
      <c r="AA13" s="3"/>
      <c r="AB13" s="3"/>
      <c r="AC13" s="3"/>
      <c r="AD13" s="3"/>
      <c r="AE13" s="3"/>
      <c r="AF13" s="3"/>
      <c r="AG13" s="3"/>
      <c r="AH13" s="4"/>
      <c r="AI13" s="14">
        <f>W13</f>
        <v>603.0640000000001</v>
      </c>
    </row>
    <row r="14" spans="1:35" ht="15.75">
      <c r="A14" s="7" t="s">
        <v>56</v>
      </c>
      <c r="B14" s="3"/>
      <c r="C14" s="3"/>
      <c r="D14" s="3"/>
      <c r="E14" s="3"/>
      <c r="F14" s="3"/>
      <c r="G14" s="3"/>
      <c r="H14" s="3"/>
      <c r="I14" s="3"/>
      <c r="J14" s="4"/>
      <c r="K14" s="14">
        <f>W14</f>
        <v>391.6</v>
      </c>
      <c r="M14" s="7" t="s">
        <v>56</v>
      </c>
      <c r="N14" s="3"/>
      <c r="O14" s="3"/>
      <c r="P14" s="3"/>
      <c r="Q14" s="3"/>
      <c r="R14" s="3"/>
      <c r="S14" s="3"/>
      <c r="T14" s="3"/>
      <c r="U14" s="3"/>
      <c r="V14" s="4"/>
      <c r="W14" s="14">
        <f>W6*1</f>
        <v>391.6</v>
      </c>
      <c r="Y14" s="7" t="s">
        <v>56</v>
      </c>
      <c r="Z14" s="3"/>
      <c r="AA14" s="3"/>
      <c r="AB14" s="3"/>
      <c r="AC14" s="3"/>
      <c r="AD14" s="3"/>
      <c r="AE14" s="3"/>
      <c r="AF14" s="3"/>
      <c r="AG14" s="3"/>
      <c r="AH14" s="4"/>
      <c r="AI14" s="14">
        <f>W14</f>
        <v>391.6</v>
      </c>
    </row>
    <row r="15" spans="1:35" ht="15.75">
      <c r="A15" s="7" t="s">
        <v>57</v>
      </c>
      <c r="B15" s="6"/>
      <c r="C15" s="6"/>
      <c r="D15" s="6"/>
      <c r="E15" s="6"/>
      <c r="F15" s="6"/>
      <c r="G15" s="6"/>
      <c r="H15" s="6"/>
      <c r="I15" s="3"/>
      <c r="J15" s="4"/>
      <c r="K15" s="13">
        <f>K25</f>
        <v>120</v>
      </c>
      <c r="M15" s="7" t="s">
        <v>57</v>
      </c>
      <c r="N15" s="6"/>
      <c r="O15" s="6"/>
      <c r="P15" s="6"/>
      <c r="Q15" s="6"/>
      <c r="R15" s="6"/>
      <c r="S15" s="6"/>
      <c r="T15" s="6"/>
      <c r="U15" s="3"/>
      <c r="V15" s="4"/>
      <c r="W15" s="13">
        <f>W25</f>
        <v>120</v>
      </c>
      <c r="Y15" s="7" t="s">
        <v>57</v>
      </c>
      <c r="Z15" s="6"/>
      <c r="AA15" s="6"/>
      <c r="AB15" s="6"/>
      <c r="AC15" s="6"/>
      <c r="AD15" s="6"/>
      <c r="AE15" s="6"/>
      <c r="AF15" s="6"/>
      <c r="AG15" s="3"/>
      <c r="AH15" s="4"/>
      <c r="AI15" s="13">
        <f>AI25</f>
        <v>120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52</v>
      </c>
      <c r="B25" s="3"/>
      <c r="C25" s="3"/>
      <c r="D25" s="3"/>
      <c r="E25" s="3"/>
      <c r="F25" s="3"/>
      <c r="G25" s="3"/>
      <c r="H25" s="3"/>
      <c r="I25" s="3"/>
      <c r="J25" s="4"/>
      <c r="K25" s="5">
        <v>120</v>
      </c>
      <c r="M25" s="2" t="s">
        <v>52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120</v>
      </c>
      <c r="Y25" s="2" t="s">
        <v>52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120</v>
      </c>
    </row>
    <row r="26" spans="1:35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4">
        <f>K11+K12+K13+K14+K15</f>
        <v>2814.208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4">
        <f>W11+W12+W13+W14+W15</f>
        <v>2814.208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4">
        <f>AI11+AI12+AI13+AI14+AI15</f>
        <v>2814.208</v>
      </c>
    </row>
    <row r="28" spans="1:33" ht="15.75">
      <c r="A28" s="1"/>
      <c r="B28" s="1"/>
      <c r="C28" s="1"/>
      <c r="D28" s="1"/>
      <c r="E28" s="1"/>
      <c r="F28" s="24" t="s">
        <v>33</v>
      </c>
      <c r="G28" s="1"/>
      <c r="H28" s="1"/>
      <c r="I28" s="1"/>
      <c r="M28" s="1"/>
      <c r="N28" s="1"/>
      <c r="O28" s="1"/>
      <c r="P28" s="1"/>
      <c r="Q28" s="1"/>
      <c r="R28" s="24" t="s">
        <v>31</v>
      </c>
      <c r="S28" s="1"/>
      <c r="T28" s="1"/>
      <c r="U28" s="1"/>
      <c r="Y28" s="1"/>
      <c r="Z28" s="1"/>
      <c r="AA28" s="1"/>
      <c r="AB28" s="1"/>
      <c r="AC28" s="1"/>
      <c r="AD28" s="24" t="s">
        <v>29</v>
      </c>
      <c r="AE28" s="1"/>
      <c r="AF28" s="1"/>
      <c r="AG28" s="1"/>
    </row>
    <row r="29" spans="1:36" ht="15">
      <c r="A29" s="2" t="s">
        <v>78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25</v>
      </c>
      <c r="L29" s="15"/>
      <c r="M29" s="2" t="s">
        <v>76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25</v>
      </c>
      <c r="X29" s="15"/>
      <c r="Y29" s="2" t="s">
        <v>82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25</v>
      </c>
      <c r="AJ29" s="15"/>
    </row>
    <row r="30" spans="1:35" ht="15">
      <c r="A30" s="2" t="s">
        <v>79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16039.364</v>
      </c>
      <c r="M30" s="2" t="s">
        <v>77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16234.152</v>
      </c>
      <c r="Y30" s="2" t="s">
        <v>83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16869.940000000002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6">
        <v>391.6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6">
        <f>K31</f>
        <v>391.6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6">
        <f>W31</f>
        <v>391.6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3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3">
        <f>K32</f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3">
        <f>W32</f>
        <v>12</v>
      </c>
    </row>
    <row r="33" spans="1:35" ht="15">
      <c r="A33" s="2" t="s">
        <v>53</v>
      </c>
      <c r="B33" s="3"/>
      <c r="C33" s="3"/>
      <c r="D33" s="3"/>
      <c r="E33" s="3"/>
      <c r="F33" s="3"/>
      <c r="G33" s="3"/>
      <c r="H33" s="3"/>
      <c r="I33" s="3"/>
      <c r="J33" s="4"/>
      <c r="K33" s="13">
        <f>W8</f>
        <v>8.81</v>
      </c>
      <c r="M33" s="2" t="s">
        <v>53</v>
      </c>
      <c r="N33" s="3"/>
      <c r="O33" s="3"/>
      <c r="P33" s="3"/>
      <c r="Q33" s="3"/>
      <c r="R33" s="3"/>
      <c r="S33" s="3"/>
      <c r="T33" s="3"/>
      <c r="U33" s="3"/>
      <c r="V33" s="4"/>
      <c r="W33" s="13">
        <f>W8</f>
        <v>8.81</v>
      </c>
      <c r="Y33" s="2" t="s">
        <v>53</v>
      </c>
      <c r="Z33" s="3"/>
      <c r="AA33" s="3"/>
      <c r="AB33" s="3"/>
      <c r="AC33" s="3"/>
      <c r="AD33" s="3"/>
      <c r="AE33" s="3"/>
      <c r="AF33" s="3"/>
      <c r="AG33" s="3"/>
      <c r="AH33" s="4"/>
      <c r="AI33" s="13">
        <v>8.54</v>
      </c>
    </row>
    <row r="34" spans="1:35" ht="15">
      <c r="A34" s="2" t="s">
        <v>34</v>
      </c>
      <c r="B34" s="3"/>
      <c r="C34" s="3"/>
      <c r="D34" s="3"/>
      <c r="E34" s="3"/>
      <c r="F34" s="3"/>
      <c r="G34" s="3"/>
      <c r="H34" s="3"/>
      <c r="I34" s="3"/>
      <c r="J34" s="4"/>
      <c r="K34" s="14">
        <f>W9</f>
        <v>3449.9960000000005</v>
      </c>
      <c r="M34" s="2" t="s">
        <v>32</v>
      </c>
      <c r="N34" s="3"/>
      <c r="O34" s="3"/>
      <c r="P34" s="3"/>
      <c r="Q34" s="3"/>
      <c r="R34" s="3"/>
      <c r="S34" s="3"/>
      <c r="T34" s="3"/>
      <c r="U34" s="3"/>
      <c r="V34" s="4"/>
      <c r="W34" s="14">
        <f>K34</f>
        <v>3449.9960000000005</v>
      </c>
      <c r="Y34" s="2" t="s">
        <v>30</v>
      </c>
      <c r="Z34" s="3"/>
      <c r="AA34" s="3"/>
      <c r="AB34" s="3"/>
      <c r="AC34" s="3"/>
      <c r="AD34" s="3"/>
      <c r="AE34" s="3"/>
      <c r="AF34" s="3"/>
      <c r="AG34" s="3"/>
      <c r="AH34" s="4"/>
      <c r="AI34" s="14">
        <f>AI31*AI33</f>
        <v>3344.2639999999997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100</v>
      </c>
      <c r="B36" s="3"/>
      <c r="C36" s="3"/>
      <c r="D36" s="3"/>
      <c r="E36" s="3"/>
      <c r="F36" s="3"/>
      <c r="G36" s="3"/>
      <c r="H36" s="3"/>
      <c r="I36" s="3"/>
      <c r="J36" s="4"/>
      <c r="K36" s="14">
        <f>W11</f>
        <v>1617.308</v>
      </c>
      <c r="M36" s="7" t="s">
        <v>100</v>
      </c>
      <c r="N36" s="3"/>
      <c r="O36" s="3"/>
      <c r="P36" s="3"/>
      <c r="Q36" s="3"/>
      <c r="R36" s="3"/>
      <c r="S36" s="3"/>
      <c r="T36" s="3"/>
      <c r="U36" s="3"/>
      <c r="V36" s="4"/>
      <c r="W36" s="14">
        <f>K36</f>
        <v>1617.308</v>
      </c>
      <c r="Y36" s="7" t="s">
        <v>100</v>
      </c>
      <c r="Z36" s="3"/>
      <c r="AA36" s="3"/>
      <c r="AB36" s="3"/>
      <c r="AC36" s="3"/>
      <c r="AD36" s="3"/>
      <c r="AE36" s="3"/>
      <c r="AF36" s="3"/>
      <c r="AG36" s="3"/>
      <c r="AH36" s="4"/>
      <c r="AI36" s="14">
        <f>W36</f>
        <v>1617.308</v>
      </c>
    </row>
    <row r="37" spans="1:35" ht="15.75">
      <c r="A37" s="7" t="s">
        <v>20</v>
      </c>
      <c r="B37" s="3"/>
      <c r="C37" s="3"/>
      <c r="D37" s="3"/>
      <c r="E37" s="3"/>
      <c r="F37" s="3"/>
      <c r="G37" s="3"/>
      <c r="H37" s="3"/>
      <c r="I37" s="3"/>
      <c r="J37" s="4"/>
      <c r="K37" s="14">
        <f>W12</f>
        <v>82.236</v>
      </c>
      <c r="M37" s="7" t="s">
        <v>20</v>
      </c>
      <c r="N37" s="3"/>
      <c r="O37" s="3"/>
      <c r="P37" s="3"/>
      <c r="Q37" s="3"/>
      <c r="R37" s="3"/>
      <c r="S37" s="3"/>
      <c r="T37" s="3"/>
      <c r="U37" s="3"/>
      <c r="V37" s="4"/>
      <c r="W37" s="14">
        <f>K37</f>
        <v>82.236</v>
      </c>
      <c r="Y37" s="7" t="s">
        <v>20</v>
      </c>
      <c r="Z37" s="3"/>
      <c r="AA37" s="3"/>
      <c r="AB37" s="3"/>
      <c r="AC37" s="3"/>
      <c r="AD37" s="3"/>
      <c r="AE37" s="3"/>
      <c r="AF37" s="3"/>
      <c r="AG37" s="3"/>
      <c r="AH37" s="4"/>
      <c r="AI37" s="14">
        <f>W37</f>
        <v>82.236</v>
      </c>
    </row>
    <row r="38" spans="1:36" ht="15.75">
      <c r="A38" s="7" t="s">
        <v>55</v>
      </c>
      <c r="B38" s="3"/>
      <c r="C38" s="3"/>
      <c r="D38" s="3"/>
      <c r="E38" s="3"/>
      <c r="F38" s="3"/>
      <c r="G38" s="3"/>
      <c r="H38" s="3"/>
      <c r="I38" s="3"/>
      <c r="J38" s="4"/>
      <c r="K38" s="14">
        <f>W13</f>
        <v>603.0640000000001</v>
      </c>
      <c r="M38" s="7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4">
        <f>K38</f>
        <v>603.0640000000001</v>
      </c>
      <c r="Y38" s="7" t="s">
        <v>55</v>
      </c>
      <c r="Z38" s="3"/>
      <c r="AA38" s="3"/>
      <c r="AB38" s="3"/>
      <c r="AC38" s="3"/>
      <c r="AD38" s="3"/>
      <c r="AE38" s="3"/>
      <c r="AF38" s="3"/>
      <c r="AG38" s="3"/>
      <c r="AH38" s="4"/>
      <c r="AI38" s="14">
        <f>AI31*1.54</f>
        <v>603.0640000000001</v>
      </c>
      <c r="AJ38" t="s">
        <v>25</v>
      </c>
    </row>
    <row r="39" spans="1:35" ht="15.75">
      <c r="A39" s="7" t="s">
        <v>56</v>
      </c>
      <c r="B39" s="3"/>
      <c r="C39" s="3"/>
      <c r="D39" s="3"/>
      <c r="E39" s="3"/>
      <c r="F39" s="3"/>
      <c r="G39" s="3"/>
      <c r="H39" s="3"/>
      <c r="I39" s="3"/>
      <c r="J39" s="4"/>
      <c r="K39" s="14">
        <f>W14</f>
        <v>391.6</v>
      </c>
      <c r="M39" s="7" t="s">
        <v>56</v>
      </c>
      <c r="N39" s="3"/>
      <c r="O39" s="3"/>
      <c r="P39" s="3"/>
      <c r="Q39" s="3"/>
      <c r="R39" s="3"/>
      <c r="S39" s="3"/>
      <c r="T39" s="3"/>
      <c r="U39" s="3"/>
      <c r="V39" s="4"/>
      <c r="W39" s="14">
        <f>K39</f>
        <v>391.6</v>
      </c>
      <c r="Y39" s="7" t="s">
        <v>56</v>
      </c>
      <c r="Z39" s="3"/>
      <c r="AA39" s="3"/>
      <c r="AB39" s="3"/>
      <c r="AC39" s="3"/>
      <c r="AD39" s="3"/>
      <c r="AE39" s="3"/>
      <c r="AF39" s="3"/>
      <c r="AG39" s="3"/>
      <c r="AH39" s="4"/>
      <c r="AI39" s="14">
        <f>W39</f>
        <v>391.6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4"/>
      <c r="M40" s="7"/>
      <c r="N40" s="3"/>
      <c r="O40" s="3"/>
      <c r="P40" s="3"/>
      <c r="Q40" s="3"/>
      <c r="R40" s="3"/>
      <c r="S40" s="3"/>
      <c r="T40" s="3"/>
      <c r="U40" s="3"/>
      <c r="V40" s="4"/>
      <c r="W40" s="14"/>
      <c r="Y40" s="7" t="s">
        <v>96</v>
      </c>
      <c r="Z40" s="3"/>
      <c r="AA40" s="3"/>
      <c r="AB40" s="3"/>
      <c r="AC40" s="3"/>
      <c r="AD40" s="3"/>
      <c r="AE40" s="3"/>
      <c r="AF40" s="3"/>
      <c r="AG40" s="3"/>
      <c r="AH40" s="4"/>
      <c r="AI40" s="14">
        <f>AI31*0.33</f>
        <v>129.228</v>
      </c>
    </row>
    <row r="41" spans="1:35" ht="15.75">
      <c r="A41" s="7" t="s">
        <v>57</v>
      </c>
      <c r="B41" s="6"/>
      <c r="C41" s="6"/>
      <c r="D41" s="6"/>
      <c r="E41" s="6"/>
      <c r="F41" s="6"/>
      <c r="G41" s="6"/>
      <c r="H41" s="6"/>
      <c r="I41" s="3"/>
      <c r="J41" s="4"/>
      <c r="K41" s="13">
        <f>K45+K51</f>
        <v>561</v>
      </c>
      <c r="M41" s="7" t="s">
        <v>57</v>
      </c>
      <c r="N41" s="6"/>
      <c r="O41" s="6"/>
      <c r="P41" s="6"/>
      <c r="Q41" s="6"/>
      <c r="R41" s="6"/>
      <c r="S41" s="6"/>
      <c r="T41" s="6"/>
      <c r="U41" s="3"/>
      <c r="V41" s="4"/>
      <c r="W41" s="13">
        <f>W51</f>
        <v>120</v>
      </c>
      <c r="Y41" s="7" t="s">
        <v>97</v>
      </c>
      <c r="Z41" s="6"/>
      <c r="AA41" s="6"/>
      <c r="AB41" s="6"/>
      <c r="AC41" s="6"/>
      <c r="AD41" s="6"/>
      <c r="AE41" s="6"/>
      <c r="AF41" s="6"/>
      <c r="AG41" s="3"/>
      <c r="AH41" s="4"/>
      <c r="AI41" s="13">
        <f>AI51</f>
        <v>120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>
        <v>441</v>
      </c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25</v>
      </c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52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120</v>
      </c>
      <c r="M51" s="2" t="s">
        <v>52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120</v>
      </c>
      <c r="Y51" s="2" t="s">
        <v>52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120</v>
      </c>
    </row>
    <row r="52" spans="1:35" ht="15">
      <c r="A52" s="8" t="s">
        <v>14</v>
      </c>
      <c r="B52" s="9"/>
      <c r="C52" s="9"/>
      <c r="D52" s="9"/>
      <c r="E52" s="9"/>
      <c r="F52" s="9"/>
      <c r="G52" s="9"/>
      <c r="H52" s="9"/>
      <c r="I52" s="9"/>
      <c r="J52" s="10"/>
      <c r="K52" s="14">
        <f>K36+K37+K38+K39+K41</f>
        <v>3255.208</v>
      </c>
      <c r="M52" s="8" t="s">
        <v>14</v>
      </c>
      <c r="N52" s="9"/>
      <c r="O52" s="9"/>
      <c r="P52" s="9"/>
      <c r="Q52" s="9"/>
      <c r="R52" s="9"/>
      <c r="S52" s="9"/>
      <c r="T52" s="9"/>
      <c r="U52" s="9"/>
      <c r="V52" s="10"/>
      <c r="W52" s="14">
        <f>W36+W37+W38+W39+W41</f>
        <v>2814.208</v>
      </c>
      <c r="Y52" s="8" t="s">
        <v>14</v>
      </c>
      <c r="Z52" s="9"/>
      <c r="AA52" s="9"/>
      <c r="AB52" s="9"/>
      <c r="AC52" s="9"/>
      <c r="AD52" s="9"/>
      <c r="AE52" s="9"/>
      <c r="AF52" s="9"/>
      <c r="AG52" s="9"/>
      <c r="AH52" s="10"/>
      <c r="AI52" s="14">
        <f>AI36+AI37+AI38+AI39+AI40+AI41</f>
        <v>2943.436</v>
      </c>
    </row>
    <row r="54" spans="5:30" ht="12.75">
      <c r="E54" s="17" t="s">
        <v>17</v>
      </c>
      <c r="R54" s="18" t="s">
        <v>18</v>
      </c>
      <c r="AD54" s="18" t="s">
        <v>19</v>
      </c>
    </row>
    <row r="55" spans="1:36" ht="15">
      <c r="A55" s="2" t="s">
        <v>92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25</v>
      </c>
      <c r="L55" s="15"/>
      <c r="M55" s="2" t="s">
        <v>88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25</v>
      </c>
      <c r="Y55" s="2" t="s">
        <v>84</v>
      </c>
      <c r="Z55" s="3"/>
      <c r="AA55" s="3"/>
      <c r="AB55" s="3"/>
      <c r="AC55" s="3"/>
      <c r="AD55" s="3"/>
      <c r="AE55" s="3"/>
      <c r="AF55" s="3"/>
      <c r="AG55" s="3"/>
      <c r="AH55" s="4"/>
      <c r="AI55" s="19"/>
      <c r="AJ55" s="15"/>
    </row>
    <row r="56" spans="1:35" ht="15">
      <c r="A56" s="2" t="s">
        <v>93</v>
      </c>
      <c r="B56" s="3"/>
      <c r="C56" s="3"/>
      <c r="D56" s="3"/>
      <c r="E56" s="3"/>
      <c r="F56" s="3"/>
      <c r="G56" s="3"/>
      <c r="H56" s="3"/>
      <c r="I56" s="3"/>
      <c r="J56" s="4"/>
      <c r="K56" s="14">
        <f>AI30+AI34-AI52</f>
        <v>17270.768</v>
      </c>
      <c r="M56" s="2" t="s">
        <v>89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17671.595999999998</v>
      </c>
      <c r="Y56" s="2" t="s">
        <v>85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18072.423999999995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6">
        <f>K31</f>
        <v>391.6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391.6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391.6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3">
        <f>K32</f>
        <v>12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3">
        <f>K58</f>
        <v>12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3">
        <f>W58</f>
        <v>12</v>
      </c>
    </row>
    <row r="59" spans="1:35" ht="15">
      <c r="A59" s="2" t="s">
        <v>53</v>
      </c>
      <c r="B59" s="3"/>
      <c r="C59" s="3"/>
      <c r="D59" s="3"/>
      <c r="E59" s="3"/>
      <c r="F59" s="3"/>
      <c r="G59" s="3"/>
      <c r="H59" s="3"/>
      <c r="I59" s="3"/>
      <c r="J59" s="4"/>
      <c r="K59" s="13">
        <f>AI33</f>
        <v>8.54</v>
      </c>
      <c r="M59" s="2" t="s">
        <v>53</v>
      </c>
      <c r="N59" s="3"/>
      <c r="O59" s="3"/>
      <c r="P59" s="3"/>
      <c r="Q59" s="3"/>
      <c r="R59" s="3"/>
      <c r="S59" s="3"/>
      <c r="T59" s="3"/>
      <c r="U59" s="3"/>
      <c r="V59" s="4"/>
      <c r="W59" s="13">
        <f>K59</f>
        <v>8.54</v>
      </c>
      <c r="Y59" s="2" t="s">
        <v>53</v>
      </c>
      <c r="Z59" s="3"/>
      <c r="AA59" s="3"/>
      <c r="AB59" s="3"/>
      <c r="AC59" s="3"/>
      <c r="AD59" s="3"/>
      <c r="AE59" s="3"/>
      <c r="AF59" s="3"/>
      <c r="AG59" s="3"/>
      <c r="AH59" s="4"/>
      <c r="AI59" s="13">
        <f>W59</f>
        <v>8.54</v>
      </c>
    </row>
    <row r="60" spans="1:35" ht="15">
      <c r="A60" s="2" t="s">
        <v>35</v>
      </c>
      <c r="B60" s="3"/>
      <c r="C60" s="3"/>
      <c r="D60" s="3"/>
      <c r="E60" s="3"/>
      <c r="F60" s="3"/>
      <c r="G60" s="3"/>
      <c r="H60" s="3"/>
      <c r="I60" s="3"/>
      <c r="J60" s="4"/>
      <c r="K60" s="14">
        <f>AI34</f>
        <v>3344.2639999999997</v>
      </c>
      <c r="M60" s="2" t="s">
        <v>36</v>
      </c>
      <c r="N60" s="3"/>
      <c r="O60" s="3"/>
      <c r="P60" s="3"/>
      <c r="Q60" s="3"/>
      <c r="R60" s="3"/>
      <c r="S60" s="3"/>
      <c r="T60" s="3"/>
      <c r="U60" s="3"/>
      <c r="V60" s="4"/>
      <c r="W60" s="14">
        <f>K60</f>
        <v>3344.2639999999997</v>
      </c>
      <c r="Y60" s="2" t="s">
        <v>37</v>
      </c>
      <c r="Z60" s="3"/>
      <c r="AA60" s="3"/>
      <c r="AB60" s="3"/>
      <c r="AC60" s="3"/>
      <c r="AD60" s="3"/>
      <c r="AE60" s="3"/>
      <c r="AF60" s="3"/>
      <c r="AG60" s="3"/>
      <c r="AH60" s="4"/>
      <c r="AI60" s="14">
        <f>W60</f>
        <v>3344.2639999999997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100</v>
      </c>
      <c r="B62" s="3"/>
      <c r="C62" s="3"/>
      <c r="D62" s="3"/>
      <c r="E62" s="3"/>
      <c r="F62" s="3"/>
      <c r="G62" s="3"/>
      <c r="H62" s="3"/>
      <c r="I62" s="3"/>
      <c r="J62" s="4"/>
      <c r="K62" s="14">
        <f>K36</f>
        <v>1617.308</v>
      </c>
      <c r="M62" s="7" t="s">
        <v>100</v>
      </c>
      <c r="N62" s="3"/>
      <c r="O62" s="3"/>
      <c r="P62" s="3"/>
      <c r="Q62" s="3"/>
      <c r="R62" s="3"/>
      <c r="S62" s="3"/>
      <c r="T62" s="3"/>
      <c r="U62" s="3"/>
      <c r="V62" s="4"/>
      <c r="W62" s="14">
        <f>K62</f>
        <v>1617.308</v>
      </c>
      <c r="Y62" s="7" t="s">
        <v>100</v>
      </c>
      <c r="Z62" s="3"/>
      <c r="AA62" s="3"/>
      <c r="AB62" s="3"/>
      <c r="AC62" s="3"/>
      <c r="AD62" s="3"/>
      <c r="AE62" s="3"/>
      <c r="AF62" s="3"/>
      <c r="AG62" s="3"/>
      <c r="AH62" s="4"/>
      <c r="AI62" s="14">
        <f>W62</f>
        <v>1617.308</v>
      </c>
    </row>
    <row r="63" spans="1:35" ht="15.75">
      <c r="A63" s="7" t="s">
        <v>20</v>
      </c>
      <c r="B63" s="3"/>
      <c r="C63" s="3"/>
      <c r="D63" s="3"/>
      <c r="E63" s="3"/>
      <c r="F63" s="3"/>
      <c r="G63" s="3"/>
      <c r="H63" s="3"/>
      <c r="I63" s="3"/>
      <c r="J63" s="4"/>
      <c r="K63" s="14">
        <f>K37</f>
        <v>82.236</v>
      </c>
      <c r="L63" s="20"/>
      <c r="M63" s="7" t="s">
        <v>20</v>
      </c>
      <c r="N63" s="3"/>
      <c r="O63" s="3"/>
      <c r="P63" s="3"/>
      <c r="Q63" s="3"/>
      <c r="R63" s="3"/>
      <c r="S63" s="3"/>
      <c r="T63" s="3"/>
      <c r="U63" s="3"/>
      <c r="V63" s="4"/>
      <c r="W63" s="14">
        <f>K63</f>
        <v>82.236</v>
      </c>
      <c r="Y63" s="7" t="s">
        <v>20</v>
      </c>
      <c r="Z63" s="3"/>
      <c r="AA63" s="3"/>
      <c r="AB63" s="3"/>
      <c r="AC63" s="3"/>
      <c r="AD63" s="3"/>
      <c r="AE63" s="3"/>
      <c r="AF63" s="3"/>
      <c r="AG63" s="3"/>
      <c r="AH63" s="4"/>
      <c r="AI63" s="14">
        <f>W63</f>
        <v>82.236</v>
      </c>
    </row>
    <row r="64" spans="1:35" ht="15.75">
      <c r="A64" s="7" t="s">
        <v>55</v>
      </c>
      <c r="B64" s="3"/>
      <c r="C64" s="3"/>
      <c r="D64" s="3"/>
      <c r="E64" s="3"/>
      <c r="F64" s="3"/>
      <c r="G64" s="3"/>
      <c r="H64" s="3"/>
      <c r="I64" s="3"/>
      <c r="J64" s="4"/>
      <c r="K64" s="14">
        <f>AI38</f>
        <v>603.0640000000001</v>
      </c>
      <c r="M64" s="7" t="s">
        <v>55</v>
      </c>
      <c r="N64" s="3"/>
      <c r="O64" s="3"/>
      <c r="P64" s="3"/>
      <c r="Q64" s="3"/>
      <c r="R64" s="3"/>
      <c r="S64" s="3"/>
      <c r="T64" s="3"/>
      <c r="U64" s="3"/>
      <c r="V64" s="4"/>
      <c r="W64" s="14">
        <f>K64</f>
        <v>603.0640000000001</v>
      </c>
      <c r="Y64" s="7" t="s">
        <v>55</v>
      </c>
      <c r="Z64" s="3"/>
      <c r="AA64" s="3"/>
      <c r="AB64" s="3"/>
      <c r="AC64" s="3"/>
      <c r="AD64" s="3"/>
      <c r="AE64" s="3"/>
      <c r="AF64" s="3"/>
      <c r="AG64" s="3"/>
      <c r="AH64" s="4"/>
      <c r="AI64" s="14">
        <f>W64</f>
        <v>603.0640000000001</v>
      </c>
    </row>
    <row r="65" spans="1:35" ht="15.75">
      <c r="A65" s="7" t="s">
        <v>56</v>
      </c>
      <c r="B65" s="3"/>
      <c r="C65" s="3"/>
      <c r="D65" s="3"/>
      <c r="E65" s="3"/>
      <c r="F65" s="3"/>
      <c r="G65" s="3"/>
      <c r="H65" s="3"/>
      <c r="I65" s="3"/>
      <c r="J65" s="4"/>
      <c r="K65" s="14">
        <f>K39</f>
        <v>391.6</v>
      </c>
      <c r="M65" s="7" t="s">
        <v>56</v>
      </c>
      <c r="N65" s="3"/>
      <c r="O65" s="3"/>
      <c r="P65" s="3"/>
      <c r="Q65" s="3"/>
      <c r="R65" s="3"/>
      <c r="S65" s="3"/>
      <c r="T65" s="3"/>
      <c r="U65" s="3"/>
      <c r="V65" s="4"/>
      <c r="W65" s="14">
        <f>K65</f>
        <v>391.6</v>
      </c>
      <c r="Y65" s="7" t="s">
        <v>56</v>
      </c>
      <c r="Z65" s="3"/>
      <c r="AA65" s="3"/>
      <c r="AB65" s="3"/>
      <c r="AC65" s="3"/>
      <c r="AD65" s="3"/>
      <c r="AE65" s="3"/>
      <c r="AF65" s="3"/>
      <c r="AG65" s="3"/>
      <c r="AH65" s="4"/>
      <c r="AI65" s="14">
        <f>W65</f>
        <v>391.6</v>
      </c>
    </row>
    <row r="66" spans="1:35" ht="15.75">
      <c r="A66" s="7" t="s">
        <v>96</v>
      </c>
      <c r="B66" s="3"/>
      <c r="C66" s="3"/>
      <c r="D66" s="3"/>
      <c r="E66" s="3"/>
      <c r="F66" s="3"/>
      <c r="G66" s="3"/>
      <c r="H66" s="3"/>
      <c r="I66" s="3"/>
      <c r="J66" s="4"/>
      <c r="K66" s="14">
        <f>AI40</f>
        <v>129.228</v>
      </c>
      <c r="M66" s="7" t="s">
        <v>96</v>
      </c>
      <c r="N66" s="3"/>
      <c r="O66" s="3"/>
      <c r="P66" s="3"/>
      <c r="Q66" s="3"/>
      <c r="R66" s="3"/>
      <c r="S66" s="3"/>
      <c r="T66" s="3"/>
      <c r="U66" s="3"/>
      <c r="V66" s="4"/>
      <c r="W66" s="14">
        <f>K66</f>
        <v>129.228</v>
      </c>
      <c r="Y66" s="7" t="s">
        <v>96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f>W66</f>
        <v>129.228</v>
      </c>
    </row>
    <row r="67" spans="1:35" ht="15.75">
      <c r="A67" s="7" t="s">
        <v>97</v>
      </c>
      <c r="B67" s="6"/>
      <c r="C67" s="6"/>
      <c r="D67" s="6"/>
      <c r="E67" s="6"/>
      <c r="F67" s="6"/>
      <c r="G67" s="6"/>
      <c r="H67" s="6"/>
      <c r="I67" s="3"/>
      <c r="J67" s="4"/>
      <c r="K67" s="13">
        <f>K77</f>
        <v>120</v>
      </c>
      <c r="M67" s="7" t="s">
        <v>97</v>
      </c>
      <c r="N67" s="6"/>
      <c r="O67" s="6"/>
      <c r="P67" s="6"/>
      <c r="Q67" s="6"/>
      <c r="R67" s="6"/>
      <c r="S67" s="6"/>
      <c r="T67" s="6"/>
      <c r="U67" s="3"/>
      <c r="V67" s="4"/>
      <c r="W67" s="13">
        <f>W77</f>
        <v>120</v>
      </c>
      <c r="Y67" s="7" t="s">
        <v>97</v>
      </c>
      <c r="Z67" s="6"/>
      <c r="AA67" s="6"/>
      <c r="AB67" s="6"/>
      <c r="AC67" s="6"/>
      <c r="AD67" s="6"/>
      <c r="AE67" s="6"/>
      <c r="AF67" s="6"/>
      <c r="AG67" s="3"/>
      <c r="AH67" s="4"/>
      <c r="AI67" s="13">
        <f>AI76+AI77</f>
        <v>1289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25</v>
      </c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58</v>
      </c>
      <c r="B73" s="3"/>
      <c r="C73" s="3"/>
      <c r="D73" s="3"/>
      <c r="E73" s="3"/>
      <c r="F73" s="3"/>
      <c r="G73" s="3"/>
      <c r="H73" s="3"/>
      <c r="I73" s="3"/>
      <c r="J73" s="4"/>
      <c r="K73" s="5" t="s">
        <v>25</v>
      </c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98</v>
      </c>
      <c r="Z76" s="3"/>
      <c r="AA76" s="3"/>
      <c r="AB76" s="3"/>
      <c r="AC76" s="3"/>
      <c r="AD76" s="3"/>
      <c r="AE76" s="3"/>
      <c r="AF76" s="3"/>
      <c r="AG76" s="3"/>
      <c r="AH76" s="4"/>
      <c r="AI76" s="5">
        <v>1169</v>
      </c>
    </row>
    <row r="77" spans="1:35" ht="15">
      <c r="A77" s="2" t="s">
        <v>13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120</v>
      </c>
      <c r="M77" s="2" t="s">
        <v>13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120</v>
      </c>
      <c r="Y77" s="2" t="s">
        <v>13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120</v>
      </c>
    </row>
    <row r="78" spans="1:35" ht="15">
      <c r="A78" s="8" t="s">
        <v>14</v>
      </c>
      <c r="B78" s="9"/>
      <c r="C78" s="9"/>
      <c r="D78" s="9"/>
      <c r="E78" s="9"/>
      <c r="F78" s="9"/>
      <c r="G78" s="9"/>
      <c r="H78" s="9"/>
      <c r="I78" s="9"/>
      <c r="J78" s="10"/>
      <c r="K78" s="14">
        <f>K62+K63+K64+K65+K66+K67</f>
        <v>2943.436</v>
      </c>
      <c r="M78" s="8" t="s">
        <v>14</v>
      </c>
      <c r="N78" s="9"/>
      <c r="O78" s="9"/>
      <c r="P78" s="9"/>
      <c r="Q78" s="9"/>
      <c r="R78" s="9"/>
      <c r="S78" s="9"/>
      <c r="T78" s="9"/>
      <c r="U78" s="9"/>
      <c r="V78" s="10"/>
      <c r="W78" s="14">
        <f>W62+W63+W64+W65+W66+W67</f>
        <v>2943.436</v>
      </c>
      <c r="Y78" s="8" t="s">
        <v>14</v>
      </c>
      <c r="Z78" s="9"/>
      <c r="AA78" s="9"/>
      <c r="AB78" s="9"/>
      <c r="AC78" s="9"/>
      <c r="AD78" s="9"/>
      <c r="AE78" s="9"/>
      <c r="AF78" s="9"/>
      <c r="AG78" s="9"/>
      <c r="AH78" s="10"/>
      <c r="AI78" s="14">
        <f>AI62+AI63+AI64+AI65+AI66+AI67</f>
        <v>4112.436</v>
      </c>
    </row>
    <row r="80" spans="5:30" ht="12.75">
      <c r="E80" s="17" t="s">
        <v>21</v>
      </c>
      <c r="R80" s="18" t="s">
        <v>22</v>
      </c>
      <c r="AD80" s="18" t="s">
        <v>23</v>
      </c>
    </row>
    <row r="81" spans="1:35" ht="15">
      <c r="A81" s="2" t="s">
        <v>94</v>
      </c>
      <c r="B81" s="3"/>
      <c r="C81" s="3"/>
      <c r="D81" s="3"/>
      <c r="E81" s="3"/>
      <c r="F81" s="3"/>
      <c r="G81" s="3"/>
      <c r="H81" s="3"/>
      <c r="I81" s="3"/>
      <c r="J81" s="4"/>
      <c r="K81" s="19"/>
      <c r="M81" s="2" t="s">
        <v>90</v>
      </c>
      <c r="N81" s="3"/>
      <c r="O81" s="3"/>
      <c r="P81" s="3"/>
      <c r="Q81" s="3"/>
      <c r="R81" s="3"/>
      <c r="S81" s="3"/>
      <c r="T81" s="3"/>
      <c r="U81" s="3"/>
      <c r="V81" s="4"/>
      <c r="W81" s="19"/>
      <c r="Y81" s="2" t="s">
        <v>86</v>
      </c>
      <c r="Z81" s="3"/>
      <c r="AA81" s="3"/>
      <c r="AB81" s="3"/>
      <c r="AC81" s="3"/>
      <c r="AD81" s="3"/>
      <c r="AE81" s="3"/>
      <c r="AF81" s="3"/>
      <c r="AG81" s="3"/>
      <c r="AH81" s="4"/>
      <c r="AI81" s="19"/>
    </row>
    <row r="82" spans="1:35" ht="15">
      <c r="A82" s="2" t="s">
        <v>95</v>
      </c>
      <c r="B82" s="3"/>
      <c r="C82" s="3"/>
      <c r="D82" s="3"/>
      <c r="E82" s="3"/>
      <c r="F82" s="3"/>
      <c r="G82" s="3"/>
      <c r="H82" s="3"/>
      <c r="I82" s="3"/>
      <c r="J82" s="4"/>
      <c r="K82" s="14">
        <f>AI56+AI60-AI78</f>
        <v>17304.251999999993</v>
      </c>
      <c r="M82" s="2" t="s">
        <v>91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K82+K86-K104</f>
        <v>9834.307999999992</v>
      </c>
      <c r="Y82" s="2" t="s">
        <v>87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W82+W86-W104</f>
        <v>10364.36399999999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6">
        <f>K57</f>
        <v>391.6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391.6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391.6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3">
        <f>K58</f>
        <v>12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3">
        <f>K84</f>
        <v>12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3">
        <f>W84</f>
        <v>12</v>
      </c>
    </row>
    <row r="85" spans="1:35" ht="15">
      <c r="A85" s="2" t="s">
        <v>53</v>
      </c>
      <c r="B85" s="3"/>
      <c r="C85" s="3"/>
      <c r="D85" s="3"/>
      <c r="E85" s="3"/>
      <c r="F85" s="3"/>
      <c r="G85" s="3"/>
      <c r="H85" s="3"/>
      <c r="I85" s="3"/>
      <c r="J85" s="4"/>
      <c r="K85" s="13">
        <f>K59</f>
        <v>8.54</v>
      </c>
      <c r="M85" s="2" t="s">
        <v>53</v>
      </c>
      <c r="N85" s="3"/>
      <c r="O85" s="3"/>
      <c r="P85" s="3"/>
      <c r="Q85" s="3"/>
      <c r="R85" s="3"/>
      <c r="S85" s="3"/>
      <c r="T85" s="3"/>
      <c r="U85" s="3"/>
      <c r="V85" s="4"/>
      <c r="W85" s="13">
        <f>K85</f>
        <v>8.54</v>
      </c>
      <c r="Y85" s="2" t="s">
        <v>53</v>
      </c>
      <c r="Z85" s="3"/>
      <c r="AA85" s="3"/>
      <c r="AB85" s="3"/>
      <c r="AC85" s="3"/>
      <c r="AD85" s="3"/>
      <c r="AE85" s="3"/>
      <c r="AF85" s="3"/>
      <c r="AG85" s="3"/>
      <c r="AH85" s="4"/>
      <c r="AI85" s="13">
        <f>W85</f>
        <v>8.54</v>
      </c>
    </row>
    <row r="86" spans="1:35" ht="15">
      <c r="A86" s="2" t="s">
        <v>40</v>
      </c>
      <c r="B86" s="3"/>
      <c r="C86" s="3"/>
      <c r="D86" s="3"/>
      <c r="E86" s="3"/>
      <c r="F86" s="3"/>
      <c r="G86" s="3"/>
      <c r="H86" s="3"/>
      <c r="I86" s="3"/>
      <c r="J86" s="4"/>
      <c r="K86" s="14">
        <f>K60</f>
        <v>3344.2639999999997</v>
      </c>
      <c r="M86" s="2" t="s">
        <v>39</v>
      </c>
      <c r="N86" s="3"/>
      <c r="O86" s="3"/>
      <c r="P86" s="3"/>
      <c r="Q86" s="3"/>
      <c r="R86" s="3"/>
      <c r="S86" s="3"/>
      <c r="T86" s="3"/>
      <c r="U86" s="3"/>
      <c r="V86" s="4"/>
      <c r="W86" s="14">
        <f>K86</f>
        <v>3344.2639999999997</v>
      </c>
      <c r="Y86" s="2" t="s">
        <v>38</v>
      </c>
      <c r="Z86" s="3"/>
      <c r="AA86" s="3"/>
      <c r="AB86" s="3"/>
      <c r="AC86" s="3"/>
      <c r="AD86" s="3"/>
      <c r="AE86" s="3"/>
      <c r="AF86" s="3"/>
      <c r="AG86" s="3"/>
      <c r="AH86" s="4"/>
      <c r="AI86" s="14">
        <f>W86</f>
        <v>3344.2639999999997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100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K62</f>
        <v>1617.308</v>
      </c>
      <c r="M88" s="7" t="s">
        <v>100</v>
      </c>
      <c r="N88" s="3"/>
      <c r="O88" s="3"/>
      <c r="P88" s="3"/>
      <c r="Q88" s="3"/>
      <c r="R88" s="3"/>
      <c r="S88" s="3"/>
      <c r="T88" s="3"/>
      <c r="U88" s="3"/>
      <c r="V88" s="4"/>
      <c r="W88" s="14">
        <f>K88</f>
        <v>1617.308</v>
      </c>
      <c r="Y88" s="7" t="s">
        <v>100</v>
      </c>
      <c r="Z88" s="3"/>
      <c r="AA88" s="3"/>
      <c r="AB88" s="3"/>
      <c r="AC88" s="3"/>
      <c r="AD88" s="3"/>
      <c r="AE88" s="3"/>
      <c r="AF88" s="3"/>
      <c r="AG88" s="3"/>
      <c r="AH88" s="4"/>
      <c r="AI88" s="14">
        <f aca="true" t="shared" si="0" ref="AI88:AI93">W88</f>
        <v>1617.308</v>
      </c>
    </row>
    <row r="89" spans="1:35" ht="15.75">
      <c r="A89" s="7" t="s">
        <v>20</v>
      </c>
      <c r="B89" s="3"/>
      <c r="C89" s="3"/>
      <c r="D89" s="3"/>
      <c r="E89" s="3"/>
      <c r="F89" s="3"/>
      <c r="G89" s="3"/>
      <c r="H89" s="3"/>
      <c r="I89" s="3"/>
      <c r="J89" s="4"/>
      <c r="K89" s="14">
        <f>K63</f>
        <v>82.236</v>
      </c>
      <c r="M89" s="7" t="s">
        <v>20</v>
      </c>
      <c r="N89" s="3"/>
      <c r="O89" s="3"/>
      <c r="P89" s="3"/>
      <c r="Q89" s="3"/>
      <c r="R89" s="3"/>
      <c r="S89" s="3"/>
      <c r="T89" s="3"/>
      <c r="U89" s="3"/>
      <c r="V89" s="4"/>
      <c r="W89" s="14">
        <f>K89</f>
        <v>82.236</v>
      </c>
      <c r="Y89" s="7" t="s">
        <v>20</v>
      </c>
      <c r="Z89" s="3"/>
      <c r="AA89" s="3"/>
      <c r="AB89" s="3"/>
      <c r="AC89" s="3"/>
      <c r="AD89" s="3"/>
      <c r="AE89" s="3"/>
      <c r="AF89" s="3"/>
      <c r="AG89" s="3"/>
      <c r="AH89" s="4"/>
      <c r="AI89" s="14">
        <f t="shared" si="0"/>
        <v>82.236</v>
      </c>
    </row>
    <row r="90" spans="1:35" ht="15.75">
      <c r="A90" s="7" t="s">
        <v>55</v>
      </c>
      <c r="B90" s="3"/>
      <c r="C90" s="3"/>
      <c r="D90" s="3"/>
      <c r="E90" s="3"/>
      <c r="F90" s="3"/>
      <c r="G90" s="3"/>
      <c r="H90" s="3"/>
      <c r="I90" s="3"/>
      <c r="J90" s="4"/>
      <c r="K90" s="14">
        <f>K64</f>
        <v>603.0640000000001</v>
      </c>
      <c r="M90" s="7" t="s">
        <v>55</v>
      </c>
      <c r="N90" s="3"/>
      <c r="O90" s="3"/>
      <c r="P90" s="3"/>
      <c r="Q90" s="3"/>
      <c r="R90" s="3"/>
      <c r="S90" s="3"/>
      <c r="T90" s="3"/>
      <c r="U90" s="3"/>
      <c r="V90" s="4"/>
      <c r="W90" s="14">
        <f>K90</f>
        <v>603.0640000000001</v>
      </c>
      <c r="Y90" s="7" t="s">
        <v>55</v>
      </c>
      <c r="Z90" s="3"/>
      <c r="AA90" s="3"/>
      <c r="AB90" s="3"/>
      <c r="AC90" s="3"/>
      <c r="AD90" s="3"/>
      <c r="AE90" s="3"/>
      <c r="AF90" s="3"/>
      <c r="AG90" s="3"/>
      <c r="AH90" s="4"/>
      <c r="AI90" s="14">
        <f t="shared" si="0"/>
        <v>603.0640000000001</v>
      </c>
    </row>
    <row r="91" spans="1:35" ht="15.75">
      <c r="A91" s="7" t="s">
        <v>56</v>
      </c>
      <c r="B91" s="3"/>
      <c r="C91" s="3"/>
      <c r="D91" s="3"/>
      <c r="E91" s="3"/>
      <c r="F91" s="3"/>
      <c r="G91" s="3"/>
      <c r="H91" s="3"/>
      <c r="I91" s="3"/>
      <c r="J91" s="4"/>
      <c r="K91" s="14">
        <f>K65</f>
        <v>391.6</v>
      </c>
      <c r="M91" s="7" t="s">
        <v>56</v>
      </c>
      <c r="N91" s="3"/>
      <c r="O91" s="3"/>
      <c r="P91" s="3"/>
      <c r="Q91" s="3"/>
      <c r="R91" s="3"/>
      <c r="S91" s="3"/>
      <c r="T91" s="3"/>
      <c r="U91" s="3"/>
      <c r="V91" s="4"/>
      <c r="W91" s="14">
        <f>K91</f>
        <v>391.6</v>
      </c>
      <c r="Y91" s="7" t="s">
        <v>56</v>
      </c>
      <c r="Z91" s="3"/>
      <c r="AA91" s="3"/>
      <c r="AB91" s="3"/>
      <c r="AC91" s="3"/>
      <c r="AD91" s="3"/>
      <c r="AE91" s="3"/>
      <c r="AF91" s="3"/>
      <c r="AG91" s="3"/>
      <c r="AH91" s="4"/>
      <c r="AI91" s="14">
        <f t="shared" si="0"/>
        <v>391.6</v>
      </c>
    </row>
    <row r="92" spans="1:35" ht="15.75">
      <c r="A92" s="7" t="s">
        <v>96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96</v>
      </c>
      <c r="N92" s="3"/>
      <c r="O92" s="3"/>
      <c r="P92" s="3"/>
      <c r="Q92" s="3"/>
      <c r="R92" s="3"/>
      <c r="S92" s="3"/>
      <c r="T92" s="3"/>
      <c r="U92" s="3"/>
      <c r="V92" s="4"/>
      <c r="W92" s="14">
        <f>K92</f>
        <v>0</v>
      </c>
      <c r="Y92" s="7" t="s">
        <v>96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f t="shared" si="0"/>
        <v>0</v>
      </c>
    </row>
    <row r="93" spans="1:35" ht="15.75">
      <c r="A93" s="7" t="s">
        <v>97</v>
      </c>
      <c r="B93" s="6"/>
      <c r="C93" s="6"/>
      <c r="D93" s="6"/>
      <c r="E93" s="6"/>
      <c r="F93" s="6"/>
      <c r="G93" s="6"/>
      <c r="H93" s="6"/>
      <c r="I93" s="3"/>
      <c r="J93" s="4"/>
      <c r="K93" s="13">
        <f>K102+K103</f>
        <v>8120</v>
      </c>
      <c r="M93" s="7" t="s">
        <v>97</v>
      </c>
      <c r="N93" s="6"/>
      <c r="O93" s="6"/>
      <c r="P93" s="6"/>
      <c r="Q93" s="6"/>
      <c r="R93" s="6"/>
      <c r="S93" s="6"/>
      <c r="T93" s="6"/>
      <c r="U93" s="3"/>
      <c r="V93" s="4"/>
      <c r="W93" s="13">
        <f>W103</f>
        <v>120</v>
      </c>
      <c r="Y93" s="7" t="s">
        <v>97</v>
      </c>
      <c r="Z93" s="6"/>
      <c r="AA93" s="6"/>
      <c r="AB93" s="6"/>
      <c r="AC93" s="6"/>
      <c r="AD93" s="6"/>
      <c r="AE93" s="6"/>
      <c r="AF93" s="6"/>
      <c r="AG93" s="3"/>
      <c r="AH93" s="4"/>
      <c r="AI93" s="13">
        <f t="shared" si="0"/>
        <v>120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25</v>
      </c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99</v>
      </c>
      <c r="B102" s="3"/>
      <c r="C102" s="3"/>
      <c r="D102" s="3"/>
      <c r="E102" s="3"/>
      <c r="F102" s="3"/>
      <c r="G102" s="3"/>
      <c r="H102" s="3"/>
      <c r="I102" s="3"/>
      <c r="J102" s="4"/>
      <c r="K102" s="5">
        <v>8000</v>
      </c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24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120</v>
      </c>
      <c r="M103" s="2" t="s">
        <v>24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120</v>
      </c>
      <c r="Y103" s="2" t="s">
        <v>24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120</v>
      </c>
    </row>
    <row r="104" spans="1:35" ht="15">
      <c r="A104" s="8" t="s">
        <v>14</v>
      </c>
      <c r="B104" s="9"/>
      <c r="C104" s="9"/>
      <c r="D104" s="9"/>
      <c r="E104" s="9"/>
      <c r="F104" s="9"/>
      <c r="G104" s="9"/>
      <c r="H104" s="9"/>
      <c r="I104" s="9"/>
      <c r="J104" s="10"/>
      <c r="K104" s="14">
        <f>K88+K89+K90+K91+K92+K93</f>
        <v>10814.208</v>
      </c>
      <c r="M104" s="8" t="s">
        <v>14</v>
      </c>
      <c r="N104" s="9"/>
      <c r="O104" s="9"/>
      <c r="P104" s="9"/>
      <c r="Q104" s="9"/>
      <c r="R104" s="9"/>
      <c r="S104" s="9"/>
      <c r="T104" s="9"/>
      <c r="U104" s="9"/>
      <c r="V104" s="10"/>
      <c r="W104" s="14">
        <f>W88+W89+W90+W91+W92+W93</f>
        <v>2814.208</v>
      </c>
      <c r="Y104" s="8" t="s">
        <v>14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4">
        <f>W104</f>
        <v>2814.208</v>
      </c>
    </row>
    <row r="105" ht="12.75">
      <c r="AD105" t="s">
        <v>25</v>
      </c>
    </row>
    <row r="106" ht="12.75">
      <c r="AI106" s="20" t="s">
        <v>25</v>
      </c>
    </row>
    <row r="107" ht="12.75">
      <c r="AI107" s="25">
        <f>AI82+AI86-AI104</f>
        <v>10894.41999999999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2014-02-07T06:14:01Z</cp:lastPrinted>
  <dcterms:created xsi:type="dcterms:W3CDTF">2012-04-11T04:13:08Z</dcterms:created>
  <dcterms:modified xsi:type="dcterms:W3CDTF">2017-05-15T11:13:48Z</dcterms:modified>
  <cp:category/>
  <cp:version/>
  <cp:contentType/>
  <cp:contentStatus/>
</cp:coreProperties>
</file>