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<sst xmlns="http://schemas.openxmlformats.org/spreadsheetml/2006/main" count="378" uniqueCount="100">
  <si>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</si>
  <si>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</si>
  <si>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</si>
  <si>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</si>
  <si>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</si>
  <si>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</si>
  <si>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</si>
  <si>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</si>
  <si>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</si>
  <si>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</si>
  <si>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</si>
  <si>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</si>
  <si>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</si>
  <si>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</si>
  <si>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</si>
  <si>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</si>
  <si>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 xml:space="preserve"> </t>
  </si>
  <si>
    <t>июль</t>
  </si>
  <si>
    <t>август</t>
  </si>
  <si>
    <t>сентябрь</t>
  </si>
  <si>
    <t>к. Прочие работы (списывание показаний)</t>
  </si>
  <si>
    <t xml:space="preserve">октябрь </t>
  </si>
  <si>
    <t>ноябрь</t>
  </si>
  <si>
    <t>декабрь</t>
  </si>
  <si>
    <t xml:space="preserve">6.начислено за январь   </t>
  </si>
  <si>
    <t xml:space="preserve">6.начислено за февраль    </t>
  </si>
  <si>
    <t xml:space="preserve">6.начислено за март   </t>
  </si>
  <si>
    <t>июнь</t>
  </si>
  <si>
    <t xml:space="preserve">6.начислено за июнь   </t>
  </si>
  <si>
    <t>май</t>
  </si>
  <si>
    <t xml:space="preserve">6.начислено за май   </t>
  </si>
  <si>
    <t>апрель</t>
  </si>
  <si>
    <t xml:space="preserve">6.начислено за апрель   </t>
  </si>
  <si>
    <t xml:space="preserve">6.начислено за июль  </t>
  </si>
  <si>
    <t xml:space="preserve">6.начислено за август   </t>
  </si>
  <si>
    <t xml:space="preserve">6.начислено за сентябрь  </t>
  </si>
  <si>
    <t xml:space="preserve">6.начислено за ноябрь   </t>
  </si>
  <si>
    <t xml:space="preserve">6.начислено за октябрь </t>
  </si>
  <si>
    <t xml:space="preserve">коммунальным услугам жилого дома № 4 ул. Новая за 1 квартал  </t>
  </si>
  <si>
    <t xml:space="preserve">коммунальным услугам жилого дома № 4 ул. Новая за 2 квартал  </t>
  </si>
  <si>
    <t xml:space="preserve">5.начислено за 1 квартал </t>
  </si>
  <si>
    <t xml:space="preserve">5.начислено за 2 квартал  </t>
  </si>
  <si>
    <t xml:space="preserve">коммунальным услугам жилого дома № 4 ул. Новая за 3 квартал  </t>
  </si>
  <si>
    <t xml:space="preserve">5.начислено за 3 квартал  </t>
  </si>
  <si>
    <t xml:space="preserve">коммунальным услугам жилого дома № 4 ул. Новая за 4 квартал  </t>
  </si>
  <si>
    <t xml:space="preserve">5.начислено за 4 квартал </t>
  </si>
  <si>
    <t xml:space="preserve">коммунальным услугам жилого дома № 4  ул. Новая  за январь  </t>
  </si>
  <si>
    <t xml:space="preserve">коммунальным услугам жилого дома № 4 ул. Новая за февраль  </t>
  </si>
  <si>
    <t xml:space="preserve">коммунальным услугам жилого дома № 4  ул. Новая  за март </t>
  </si>
  <si>
    <t xml:space="preserve">5. Тариф  </t>
  </si>
  <si>
    <t xml:space="preserve">5. Тариф   </t>
  </si>
  <si>
    <t xml:space="preserve">5. Тариф </t>
  </si>
  <si>
    <t xml:space="preserve">6.начислено за декабрь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</si>
  <si>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</si>
  <si>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</si>
  <si>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</si>
  <si>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е. Текущий ремонт подъездов (отдано по чекам)</t>
  </si>
  <si>
    <t>1. Задолженность по содержанию и текущему ремонту жилого дома на 01.01.2016 года</t>
  </si>
  <si>
    <t>2. Остаток денежных средств по содержанию и текущему ремонту жилого дома на 01.01.2016г.</t>
  </si>
  <si>
    <t>1. Задолженность по содержанию и текущему ремонту жилого дома на 01.04.2016 года</t>
  </si>
  <si>
    <t>2. Остаток денежных средств по содержанию и текущему ремонту жилого дома на 01.04.2016г.</t>
  </si>
  <si>
    <t>1. Задолженность по содержанию и текущему ремонту жилого дома на 01.07.2016года</t>
  </si>
  <si>
    <t>2. Остаток денежных средств по содержанию и текущему ремонту жилого дома на 01.07.2016г.</t>
  </si>
  <si>
    <t>1. Задолженность по содержанию и текущему ремонту жилого дома на 01.10.2016 года</t>
  </si>
  <si>
    <t>2. Остаток денежных средств по содержанию и текущему ремонту жилого дома на 01.10.2016г.</t>
  </si>
  <si>
    <t>Остаток с 2015 года</t>
  </si>
  <si>
    <t>Итого начислено за 2016 год</t>
  </si>
  <si>
    <t>Итого истрачено за 2016 год</t>
  </si>
  <si>
    <t>1. Задолженность по содержанию и текущему ремонту жилого дома на 31.12.2016 года</t>
  </si>
  <si>
    <t>2. Остаток денежных средств по содержанию и текущему ремонту жилого дома на 31.12.2016г.</t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</si>
  <si>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</si>
  <si>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</si>
  <si>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</si>
  <si>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</si>
  <si>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</si>
  <si>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</si>
  <si>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</si>
  <si>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</si>
  <si>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</si>
  <si>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</si>
  <si>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</si>
  <si>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</si>
  <si>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</si>
  <si>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</si>
  <si>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</si>
  <si>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</si>
  <si>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</si>
  <si>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</si>
  <si>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</si>
  <si>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</si>
  <si>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</si>
  <si>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</si>
  <si>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01.03. </t>
  </si>
  <si>
    <t xml:space="preserve">1. Задолженность по содержанию и текущему ремонту жилого дома на 01.03. </t>
  </si>
  <si>
    <t>и. Остекление окон в местах общего пользования (очистка козырька от снега)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</si>
  <si>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</si>
  <si>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</si>
  <si>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и. Остекление окон в местах общего пользования(усиление козырька)</t>
  </si>
  <si>
    <t>и. Остекление окон в местах общего пользования (обследование вентканала)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</si>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</sst>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workbookViewId="0" topLeftCell="A1">
      <selection activeCell="A10" sqref="A1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14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38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57</v>
      </c>
      <c r="B4" s="3"/>
      <c r="C4" s="3"/>
      <c r="D4" s="3"/>
      <c r="E4" s="3"/>
      <c r="F4" s="3"/>
      <c r="G4" s="3"/>
      <c r="H4" s="3"/>
      <c r="I4" s="3"/>
      <c r="J4" s="4"/>
      <c r="K4" s="17"/>
    </row>
    <row r="5" spans="1:11" ht="15">
      <c r="A5" s="2" t="s">
        <v>58</v>
      </c>
      <c r="B5" s="3"/>
      <c r="C5" s="3"/>
      <c r="D5" s="3"/>
      <c r="E5" s="3"/>
      <c r="F5" s="3"/>
      <c r="G5" s="3"/>
      <c r="H5" s="3"/>
      <c r="I5" s="3"/>
      <c r="J5" s="4"/>
      <c r="K5" s="12">
        <v>11586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1251.4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27</v>
      </c>
    </row>
    <row r="8" spans="1:11" ht="15">
      <c r="A8" s="2" t="s">
        <v>40</v>
      </c>
      <c r="B8" s="3"/>
      <c r="C8" s="3"/>
      <c r="D8" s="3"/>
      <c r="E8" s="3"/>
      <c r="F8" s="3"/>
      <c r="G8" s="3"/>
      <c r="H8" s="3"/>
      <c r="I8" s="3"/>
      <c r="J8" s="4"/>
      <c r="K8" s="15">
        <f>Лист2!W9*3</f>
        <v>32548.914000000004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99</v>
      </c>
      <c r="B10" s="3"/>
      <c r="C10" s="3"/>
      <c r="D10" s="3"/>
      <c r="E10" s="3"/>
      <c r="F10" s="3"/>
      <c r="G10" s="3"/>
      <c r="H10" s="3"/>
      <c r="I10" s="3"/>
      <c r="J10" s="4"/>
      <c r="K10" s="15">
        <f>Лист2!W11*3</f>
        <v>15504.846000000001</v>
      </c>
    </row>
    <row r="11" spans="1:11" ht="15.75">
      <c r="A11" s="7" t="s">
        <v>15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Лист2!W12*3</f>
        <v>788.382</v>
      </c>
    </row>
    <row r="12" spans="1:11" ht="15.75">
      <c r="A12" s="7" t="s">
        <v>53</v>
      </c>
      <c r="B12" s="3"/>
      <c r="C12" s="3"/>
      <c r="D12" s="3"/>
      <c r="E12" s="3"/>
      <c r="F12" s="3"/>
      <c r="G12" s="3"/>
      <c r="H12" s="3"/>
      <c r="I12" s="3"/>
      <c r="J12" s="4"/>
      <c r="K12" s="15">
        <f>Лист2!W13*3</f>
        <v>5781.468000000001</v>
      </c>
    </row>
    <row r="13" spans="1:11" ht="15.75">
      <c r="A13" s="7" t="s">
        <v>54</v>
      </c>
      <c r="B13" s="3"/>
      <c r="C13" s="3"/>
      <c r="D13" s="3"/>
      <c r="E13" s="3"/>
      <c r="F13" s="3"/>
      <c r="G13" s="3"/>
      <c r="H13" s="3"/>
      <c r="I13" s="3"/>
      <c r="J13" s="4"/>
      <c r="K13" s="15">
        <f>Лист2!W14*3</f>
        <v>3754.2000000000003</v>
      </c>
    </row>
    <row r="14" spans="1:11" ht="15.75">
      <c r="A14" s="7" t="s">
        <v>55</v>
      </c>
      <c r="B14" s="6"/>
      <c r="C14" s="6"/>
      <c r="D14" s="6"/>
      <c r="E14" s="6"/>
      <c r="F14" s="6"/>
      <c r="G14" s="6"/>
      <c r="H14" s="6"/>
      <c r="I14" s="3"/>
      <c r="J14" s="4"/>
      <c r="K14" s="14">
        <f>Лист2!K15+Лист2!W15+Лист2!AI15</f>
        <v>14268</v>
      </c>
    </row>
    <row r="15" spans="1:11" ht="15">
      <c r="A15" s="8" t="s">
        <v>13</v>
      </c>
      <c r="B15" s="9"/>
      <c r="C15" s="9"/>
      <c r="D15" s="9"/>
      <c r="E15" s="9"/>
      <c r="F15" s="9"/>
      <c r="G15" s="9"/>
      <c r="H15" s="9"/>
      <c r="I15" s="9"/>
      <c r="J15" s="10"/>
      <c r="K15" s="15">
        <f>K10+K11+K12+K13+K14</f>
        <v>40096.89600000001</v>
      </c>
    </row>
    <row r="17" spans="1:9" ht="15">
      <c r="A17" s="1"/>
      <c r="B17" s="1" t="s">
        <v>14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39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11" ht="15">
      <c r="A20" s="2" t="s">
        <v>59</v>
      </c>
      <c r="B20" s="3"/>
      <c r="C20" s="3"/>
      <c r="D20" s="3"/>
      <c r="E20" s="3"/>
      <c r="F20" s="3"/>
      <c r="G20" s="3"/>
      <c r="H20" s="3"/>
      <c r="I20" s="3"/>
      <c r="J20" s="4"/>
      <c r="K20" s="12"/>
    </row>
    <row r="21" spans="1:11" ht="15">
      <c r="A21" s="2" t="s">
        <v>60</v>
      </c>
      <c r="B21" s="3"/>
      <c r="C21" s="3"/>
      <c r="D21" s="3"/>
      <c r="E21" s="3"/>
      <c r="F21" s="3"/>
      <c r="G21" s="3"/>
      <c r="H21" s="3"/>
      <c r="I21" s="3"/>
      <c r="J21" s="4"/>
      <c r="K21" s="12">
        <f>K5+K8-K15</f>
        <v>4038.0179999999964</v>
      </c>
    </row>
    <row r="22" spans="1:11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3">
        <v>1251.4</v>
      </c>
    </row>
    <row r="23" spans="1:11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4">
        <v>27</v>
      </c>
    </row>
    <row r="24" spans="1:13" ht="15">
      <c r="A24" s="2" t="s">
        <v>41</v>
      </c>
      <c r="B24" s="3"/>
      <c r="C24" s="3"/>
      <c r="D24" s="3"/>
      <c r="E24" s="3"/>
      <c r="F24" s="3"/>
      <c r="G24" s="3"/>
      <c r="H24" s="3"/>
      <c r="I24" s="3"/>
      <c r="J24" s="4"/>
      <c r="K24" s="15">
        <f>Лист2!K34*2+Лист2!AI34</f>
        <v>32974.39</v>
      </c>
      <c r="M24" s="16"/>
    </row>
    <row r="25" spans="1:11" ht="15.75">
      <c r="A25" s="2"/>
      <c r="B25" s="6" t="s">
        <v>2</v>
      </c>
      <c r="C25" s="6"/>
      <c r="D25" s="3"/>
      <c r="E25" s="3"/>
      <c r="F25" s="3"/>
      <c r="G25" s="3"/>
      <c r="H25" s="3"/>
      <c r="I25" s="3"/>
      <c r="J25" s="4"/>
      <c r="K25" s="14"/>
    </row>
    <row r="26" spans="1:11" ht="15.75">
      <c r="A26" s="7" t="s">
        <v>99</v>
      </c>
      <c r="B26" s="3"/>
      <c r="C26" s="3"/>
      <c r="D26" s="3"/>
      <c r="E26" s="3"/>
      <c r="F26" s="3"/>
      <c r="G26" s="3"/>
      <c r="H26" s="3"/>
      <c r="I26" s="3"/>
      <c r="J26" s="4"/>
      <c r="K26" s="15">
        <f>Лист2!AI36*3</f>
        <v>15504.846000000001</v>
      </c>
    </row>
    <row r="27" spans="1:11" ht="15.75">
      <c r="A27" s="7" t="s">
        <v>15</v>
      </c>
      <c r="B27" s="3"/>
      <c r="C27" s="3"/>
      <c r="D27" s="3"/>
      <c r="E27" s="3"/>
      <c r="F27" s="3"/>
      <c r="G27" s="3"/>
      <c r="H27" s="3"/>
      <c r="I27" s="3"/>
      <c r="J27" s="4"/>
      <c r="K27" s="15">
        <f>Лист2!AI37*3</f>
        <v>788.382</v>
      </c>
    </row>
    <row r="28" spans="1:11" ht="15.75">
      <c r="A28" s="7" t="s">
        <v>53</v>
      </c>
      <c r="B28" s="3"/>
      <c r="C28" s="3"/>
      <c r="D28" s="3"/>
      <c r="E28" s="3"/>
      <c r="F28" s="3"/>
      <c r="G28" s="3"/>
      <c r="H28" s="3"/>
      <c r="I28" s="3"/>
      <c r="J28" s="4"/>
      <c r="K28" s="15">
        <f>Лист2!AI38*3</f>
        <v>5781.468000000001</v>
      </c>
    </row>
    <row r="29" spans="1:11" ht="15.75">
      <c r="A29" s="7" t="s">
        <v>54</v>
      </c>
      <c r="B29" s="3"/>
      <c r="C29" s="3"/>
      <c r="D29" s="3"/>
      <c r="E29" s="3"/>
      <c r="F29" s="3"/>
      <c r="G29" s="3"/>
      <c r="H29" s="3"/>
      <c r="I29" s="3"/>
      <c r="J29" s="4"/>
      <c r="K29" s="15">
        <f>Лист2!AI39*3</f>
        <v>3754.2000000000003</v>
      </c>
    </row>
    <row r="30" spans="1:11" ht="15.75">
      <c r="A30" s="7" t="s">
        <v>55</v>
      </c>
      <c r="B30" s="6"/>
      <c r="C30" s="6"/>
      <c r="D30" s="6"/>
      <c r="E30" s="6"/>
      <c r="F30" s="6"/>
      <c r="G30" s="6"/>
      <c r="H30" s="6"/>
      <c r="I30" s="3"/>
      <c r="J30" s="4"/>
      <c r="K30" s="15">
        <f>Лист2!AI40+Лист2!AI41+Лист2!W41+Лист2!K41</f>
        <v>4895.476000000001</v>
      </c>
    </row>
    <row r="31" spans="1:11" ht="15">
      <c r="A31" s="8" t="s">
        <v>13</v>
      </c>
      <c r="B31" s="9"/>
      <c r="C31" s="9"/>
      <c r="D31" s="9"/>
      <c r="E31" s="9"/>
      <c r="F31" s="9"/>
      <c r="G31" s="9"/>
      <c r="H31" s="9"/>
      <c r="I31" s="9"/>
      <c r="J31" s="10"/>
      <c r="K31" s="15">
        <f>K26+K27+K28+K29+K30</f>
        <v>30724.372000000003</v>
      </c>
    </row>
    <row r="33" spans="1:9" ht="15">
      <c r="A33" s="1"/>
      <c r="B33" s="1" t="s">
        <v>14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42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2" ht="15">
      <c r="A36" s="2" t="s">
        <v>61</v>
      </c>
      <c r="B36" s="3"/>
      <c r="C36" s="3"/>
      <c r="D36" s="3"/>
      <c r="E36" s="3"/>
      <c r="F36" s="3"/>
      <c r="G36" s="3"/>
      <c r="H36" s="3"/>
      <c r="I36" s="3"/>
      <c r="J36" s="4"/>
      <c r="K36" s="12"/>
      <c r="L36" s="16"/>
    </row>
    <row r="37" spans="1:12" ht="15">
      <c r="A37" s="2" t="s">
        <v>62</v>
      </c>
      <c r="B37" s="3"/>
      <c r="C37" s="3"/>
      <c r="D37" s="3"/>
      <c r="E37" s="3"/>
      <c r="F37" s="3"/>
      <c r="G37" s="3"/>
      <c r="H37" s="3"/>
      <c r="I37" s="3"/>
      <c r="J37" s="4"/>
      <c r="K37" s="15">
        <f>K21+K24-K31</f>
        <v>6288.035999999993</v>
      </c>
      <c r="L37" s="16"/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3">
        <f>K22</f>
        <v>1251.4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4">
        <f>K23</f>
        <v>27</v>
      </c>
    </row>
    <row r="40" spans="1:11" ht="15">
      <c r="A40" s="2" t="s">
        <v>43</v>
      </c>
      <c r="B40" s="3"/>
      <c r="C40" s="3"/>
      <c r="D40" s="3"/>
      <c r="E40" s="3"/>
      <c r="F40" s="3"/>
      <c r="G40" s="3"/>
      <c r="H40" s="3"/>
      <c r="I40" s="3"/>
      <c r="J40" s="4"/>
      <c r="K40" s="15">
        <f>Лист2!K60*3</f>
        <v>33825.342000000004</v>
      </c>
    </row>
    <row r="41" spans="1:11" ht="15.75">
      <c r="A41" s="2"/>
      <c r="B41" s="6" t="s">
        <v>2</v>
      </c>
      <c r="C41" s="6"/>
      <c r="D41" s="3"/>
      <c r="E41" s="3"/>
      <c r="F41" s="3"/>
      <c r="G41" s="3"/>
      <c r="H41" s="3"/>
      <c r="I41" s="3"/>
      <c r="J41" s="4"/>
      <c r="K41" s="14"/>
    </row>
    <row r="42" spans="1:11" ht="15.75">
      <c r="A42" s="7" t="s">
        <v>99</v>
      </c>
      <c r="B42" s="3"/>
      <c r="C42" s="3"/>
      <c r="D42" s="3"/>
      <c r="E42" s="3"/>
      <c r="F42" s="3"/>
      <c r="G42" s="3"/>
      <c r="H42" s="3"/>
      <c r="I42" s="3"/>
      <c r="J42" s="4"/>
      <c r="K42" s="15">
        <f>K26</f>
        <v>15504.846000000001</v>
      </c>
    </row>
    <row r="43" spans="1:11" ht="15.75">
      <c r="A43" s="7" t="s">
        <v>15</v>
      </c>
      <c r="B43" s="3"/>
      <c r="C43" s="3"/>
      <c r="D43" s="3"/>
      <c r="E43" s="3"/>
      <c r="F43" s="3"/>
      <c r="G43" s="3"/>
      <c r="H43" s="3"/>
      <c r="I43" s="3"/>
      <c r="J43" s="4"/>
      <c r="K43" s="15">
        <f>K27</f>
        <v>788.382</v>
      </c>
    </row>
    <row r="44" spans="1:11" ht="15.75">
      <c r="A44" s="7" t="s">
        <v>53</v>
      </c>
      <c r="B44" s="3"/>
      <c r="C44" s="3"/>
      <c r="D44" s="3"/>
      <c r="E44" s="3"/>
      <c r="F44" s="3"/>
      <c r="G44" s="3"/>
      <c r="H44" s="3"/>
      <c r="I44" s="3"/>
      <c r="J44" s="4"/>
      <c r="K44" s="15">
        <f>K28</f>
        <v>5781.468000000001</v>
      </c>
    </row>
    <row r="45" spans="1:11" ht="15.75">
      <c r="A45" s="7" t="s">
        <v>54</v>
      </c>
      <c r="B45" s="3"/>
      <c r="C45" s="3"/>
      <c r="D45" s="3"/>
      <c r="E45" s="3"/>
      <c r="F45" s="3"/>
      <c r="G45" s="3"/>
      <c r="H45" s="3"/>
      <c r="I45" s="3"/>
      <c r="J45" s="4"/>
      <c r="K45" s="15">
        <f>K29</f>
        <v>3754.2000000000003</v>
      </c>
    </row>
    <row r="46" spans="1:11" ht="15.75">
      <c r="A46" s="7" t="s">
        <v>55</v>
      </c>
      <c r="B46" s="6"/>
      <c r="C46" s="6"/>
      <c r="D46" s="6"/>
      <c r="E46" s="6"/>
      <c r="F46" s="6"/>
      <c r="G46" s="6"/>
      <c r="H46" s="6"/>
      <c r="I46" s="3"/>
      <c r="J46" s="4"/>
      <c r="K46" s="15">
        <f>Лист2!K66+Лист2!K67+Лист2!W66+Лист2!W67+Лист2!AI66+Лист2!AI67</f>
        <v>14405.428000000002</v>
      </c>
    </row>
    <row r="47" spans="1:11" ht="15">
      <c r="A47" s="8" t="s">
        <v>13</v>
      </c>
      <c r="B47" s="9"/>
      <c r="C47" s="9"/>
      <c r="D47" s="9"/>
      <c r="E47" s="9"/>
      <c r="F47" s="9"/>
      <c r="G47" s="9"/>
      <c r="H47" s="9"/>
      <c r="I47" s="9"/>
      <c r="J47" s="10"/>
      <c r="K47" s="15">
        <f>K42+K43+K44+K45+K46</f>
        <v>40234.32400000001</v>
      </c>
    </row>
    <row r="49" spans="1:9" ht="15">
      <c r="A49" s="1"/>
      <c r="B49" s="1" t="s">
        <v>14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 t="s">
        <v>44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11" ht="15">
      <c r="A52" s="2" t="s">
        <v>63</v>
      </c>
      <c r="B52" s="3"/>
      <c r="C52" s="3"/>
      <c r="D52" s="3"/>
      <c r="E52" s="3"/>
      <c r="F52" s="3"/>
      <c r="G52" s="3"/>
      <c r="H52" s="3"/>
      <c r="I52" s="3"/>
      <c r="J52" s="4"/>
      <c r="K52" s="12">
        <f>K37+K40-K47</f>
        <v>-120.94600000001083</v>
      </c>
    </row>
    <row r="53" spans="1:12" ht="15">
      <c r="A53" s="2" t="s">
        <v>64</v>
      </c>
      <c r="B53" s="3"/>
      <c r="C53" s="3"/>
      <c r="D53" s="3"/>
      <c r="E53" s="3"/>
      <c r="F53" s="3"/>
      <c r="G53" s="3"/>
      <c r="H53" s="3"/>
      <c r="I53" s="3"/>
      <c r="J53" s="4"/>
      <c r="K53" s="15"/>
      <c r="L53" s="16"/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3">
        <f>K38</f>
        <v>1251.4</v>
      </c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4">
        <f>K39</f>
        <v>27</v>
      </c>
    </row>
    <row r="56" spans="1:11" ht="15">
      <c r="A56" s="2" t="s">
        <v>45</v>
      </c>
      <c r="B56" s="3"/>
      <c r="C56" s="3"/>
      <c r="D56" s="3"/>
      <c r="E56" s="3"/>
      <c r="F56" s="3"/>
      <c r="G56" s="3"/>
      <c r="H56" s="3"/>
      <c r="I56" s="3"/>
      <c r="J56" s="4"/>
      <c r="K56" s="15">
        <f>K40</f>
        <v>33825.342000000004</v>
      </c>
    </row>
    <row r="57" spans="1:11" ht="15.75">
      <c r="A57" s="2"/>
      <c r="B57" s="6" t="s">
        <v>2</v>
      </c>
      <c r="C57" s="6"/>
      <c r="D57" s="3"/>
      <c r="E57" s="3"/>
      <c r="F57" s="3"/>
      <c r="G57" s="3"/>
      <c r="H57" s="3"/>
      <c r="I57" s="3"/>
      <c r="J57" s="4"/>
      <c r="K57" s="15"/>
    </row>
    <row r="58" spans="1:11" ht="15.75">
      <c r="A58" s="7" t="s">
        <v>99</v>
      </c>
      <c r="B58" s="3"/>
      <c r="C58" s="3"/>
      <c r="D58" s="3"/>
      <c r="E58" s="3"/>
      <c r="F58" s="3"/>
      <c r="G58" s="3"/>
      <c r="H58" s="3"/>
      <c r="I58" s="3"/>
      <c r="J58" s="4"/>
      <c r="K58" s="15">
        <f>K42</f>
        <v>15504.846000000001</v>
      </c>
    </row>
    <row r="59" spans="1:11" ht="15.75">
      <c r="A59" s="7" t="s">
        <v>15</v>
      </c>
      <c r="B59" s="3"/>
      <c r="C59" s="3"/>
      <c r="D59" s="3"/>
      <c r="E59" s="3"/>
      <c r="F59" s="3"/>
      <c r="G59" s="3"/>
      <c r="H59" s="3"/>
      <c r="I59" s="3"/>
      <c r="J59" s="4"/>
      <c r="K59" s="15">
        <f>K43</f>
        <v>788.382</v>
      </c>
    </row>
    <row r="60" spans="1:11" ht="15.75">
      <c r="A60" s="7" t="s">
        <v>53</v>
      </c>
      <c r="B60" s="3"/>
      <c r="C60" s="3"/>
      <c r="D60" s="3"/>
      <c r="E60" s="3"/>
      <c r="F60" s="3"/>
      <c r="G60" s="3"/>
      <c r="H60" s="3"/>
      <c r="I60" s="3"/>
      <c r="J60" s="4"/>
      <c r="K60" s="15">
        <f>K44</f>
        <v>5781.468000000001</v>
      </c>
    </row>
    <row r="61" spans="1:11" ht="15.75">
      <c r="A61" s="7" t="s">
        <v>54</v>
      </c>
      <c r="B61" s="3"/>
      <c r="C61" s="3"/>
      <c r="D61" s="3"/>
      <c r="E61" s="3"/>
      <c r="F61" s="3"/>
      <c r="G61" s="3"/>
      <c r="H61" s="3"/>
      <c r="I61" s="3"/>
      <c r="J61" s="4"/>
      <c r="K61" s="15">
        <f>K45</f>
        <v>3754.2000000000003</v>
      </c>
    </row>
    <row r="62" spans="1:11" ht="15.75">
      <c r="A62" s="7" t="s">
        <v>55</v>
      </c>
      <c r="B62" s="6"/>
      <c r="C62" s="6"/>
      <c r="D62" s="6"/>
      <c r="E62" s="6"/>
      <c r="F62" s="6"/>
      <c r="G62" s="6"/>
      <c r="H62" s="6"/>
      <c r="I62" s="3"/>
      <c r="J62" s="4"/>
      <c r="K62" s="15">
        <f>Лист2!K92+Лист2!K93+Лист2!W92+Лист2!W93+Лист2!AI92+Лист2!AI93</f>
        <v>2817.4280000000003</v>
      </c>
    </row>
    <row r="63" spans="1:11" ht="15">
      <c r="A63" s="8" t="s">
        <v>13</v>
      </c>
      <c r="B63" s="9"/>
      <c r="C63" s="9"/>
      <c r="D63" s="9"/>
      <c r="E63" s="9"/>
      <c r="F63" s="9"/>
      <c r="G63" s="9"/>
      <c r="H63" s="9"/>
      <c r="I63" s="9"/>
      <c r="J63" s="10"/>
      <c r="K63" s="15">
        <f>K58+K59+K60+K61+K62</f>
        <v>28646.324000000004</v>
      </c>
    </row>
    <row r="65" spans="1:12" ht="15">
      <c r="A65" s="2" t="s">
        <v>65</v>
      </c>
      <c r="B65" s="11"/>
      <c r="C65" s="11"/>
      <c r="D65" s="11"/>
      <c r="E65" s="11"/>
      <c r="F65" s="11"/>
      <c r="G65" s="11"/>
      <c r="H65" s="11"/>
      <c r="I65" s="11"/>
      <c r="J65" s="4"/>
      <c r="K65" s="14">
        <v>11586</v>
      </c>
      <c r="L65" s="16"/>
    </row>
    <row r="66" spans="1:11" ht="15">
      <c r="A66" s="21" t="s">
        <v>66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f>K56*2+K8+K24</f>
        <v>133173.988</v>
      </c>
    </row>
    <row r="67" spans="1:11" ht="15">
      <c r="A67" s="22" t="s">
        <v>67</v>
      </c>
      <c r="B67" s="23"/>
      <c r="C67" s="23"/>
      <c r="D67" s="23"/>
      <c r="E67" s="23"/>
      <c r="F67" s="23"/>
      <c r="G67" s="23"/>
      <c r="H67" s="23"/>
      <c r="I67" s="23"/>
      <c r="J67" s="10"/>
      <c r="K67" s="15">
        <f>K63+K47+K31+K15</f>
        <v>139701.91600000003</v>
      </c>
    </row>
    <row r="68" spans="1:11" ht="15">
      <c r="A68" s="2" t="s">
        <v>68</v>
      </c>
      <c r="B68" s="3"/>
      <c r="C68" s="3"/>
      <c r="D68" s="3"/>
      <c r="E68" s="3"/>
      <c r="F68" s="3"/>
      <c r="G68" s="3"/>
      <c r="H68" s="3"/>
      <c r="I68" s="3"/>
      <c r="J68" s="4"/>
      <c r="K68" s="5"/>
    </row>
    <row r="69" spans="1:11" ht="15">
      <c r="A69" s="2" t="s">
        <v>69</v>
      </c>
      <c r="B69" s="3"/>
      <c r="C69" s="3"/>
      <c r="D69" s="3"/>
      <c r="E69" s="3"/>
      <c r="F69" s="3"/>
      <c r="G69" s="3"/>
      <c r="H69" s="3"/>
      <c r="I69" s="3"/>
      <c r="J69" s="4"/>
      <c r="K69" s="15">
        <f>K65+K66-K67</f>
        <v>5058.071999999986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09"/>
  <sheetViews>
    <sheetView tabSelected="1" workbookViewId="0" topLeftCell="A70">
      <selection activeCell="M88" sqref="M88"/>
    </sheetView>
  </sheetViews>
  <sheetFormatPr defaultColWidth="9.00390625" defaultRowHeight="12.75"/>
  <cols>
    <col min="10" max="10" width="18.25390625" style="0" customWidth="1"/>
    <col min="22" max="22" width="18.00390625" style="0" customWidth="1"/>
    <col min="34" max="34" width="18.125" style="0" customWidth="1"/>
  </cols>
  <sheetData>
    <row r="1" spans="1:33" ht="15">
      <c r="A1" s="1"/>
      <c r="B1" s="1" t="s">
        <v>14</v>
      </c>
      <c r="C1" s="1"/>
      <c r="D1" s="1"/>
      <c r="E1" s="1"/>
      <c r="F1" s="1"/>
      <c r="G1" s="1"/>
      <c r="H1" s="1"/>
      <c r="I1" s="1"/>
      <c r="M1" s="1"/>
      <c r="N1" s="1" t="s">
        <v>14</v>
      </c>
      <c r="O1" s="1"/>
      <c r="P1" s="1"/>
      <c r="Q1" s="1"/>
      <c r="R1" s="1"/>
      <c r="S1" s="1"/>
      <c r="T1" s="1"/>
      <c r="U1" s="1"/>
      <c r="Y1" s="1"/>
      <c r="Z1" s="1" t="s">
        <v>14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46</v>
      </c>
      <c r="C2" s="1"/>
      <c r="D2" s="1"/>
      <c r="E2" s="1"/>
      <c r="F2" s="1"/>
      <c r="G2" s="1"/>
      <c r="H2" s="1"/>
      <c r="I2" s="1"/>
      <c r="M2" s="1"/>
      <c r="N2" s="1" t="s">
        <v>47</v>
      </c>
      <c r="O2" s="1"/>
      <c r="P2" s="1"/>
      <c r="Q2" s="1"/>
      <c r="R2" s="1"/>
      <c r="S2" s="1"/>
      <c r="T2" s="1"/>
      <c r="U2" s="1"/>
      <c r="Y2" s="1"/>
      <c r="Z2" s="1" t="s">
        <v>48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70</v>
      </c>
      <c r="B4" s="3"/>
      <c r="C4" s="3"/>
      <c r="D4" s="3"/>
      <c r="E4" s="3"/>
      <c r="F4" s="3"/>
      <c r="G4" s="3"/>
      <c r="H4" s="3"/>
      <c r="I4" s="3"/>
      <c r="J4" s="4"/>
      <c r="K4" s="17"/>
      <c r="M4" s="2" t="s">
        <v>72</v>
      </c>
      <c r="N4" s="3"/>
      <c r="O4" s="3"/>
      <c r="P4" s="3"/>
      <c r="Q4" s="3"/>
      <c r="R4" s="3"/>
      <c r="S4" s="3"/>
      <c r="T4" s="3"/>
      <c r="U4" s="3"/>
      <c r="V4" s="4"/>
      <c r="W4" s="17"/>
      <c r="Y4" s="2" t="s">
        <v>93</v>
      </c>
      <c r="Z4" s="3"/>
      <c r="AA4" s="3"/>
      <c r="AB4" s="3"/>
      <c r="AC4" s="3"/>
      <c r="AD4" s="3"/>
      <c r="AE4" s="3"/>
      <c r="AF4" s="3"/>
      <c r="AG4" s="3"/>
      <c r="AH4" s="4"/>
      <c r="AI4" s="17"/>
    </row>
    <row r="5" spans="1:35" ht="15">
      <c r="A5" s="2" t="s">
        <v>71</v>
      </c>
      <c r="B5" s="3"/>
      <c r="C5" s="3"/>
      <c r="D5" s="3"/>
      <c r="E5" s="3"/>
      <c r="F5" s="3"/>
      <c r="G5" s="3"/>
      <c r="H5" s="3"/>
      <c r="I5" s="3"/>
      <c r="J5" s="4"/>
      <c r="K5" s="12">
        <v>11586</v>
      </c>
      <c r="M5" s="2" t="s">
        <v>73</v>
      </c>
      <c r="N5" s="3"/>
      <c r="O5" s="3"/>
      <c r="P5" s="3"/>
      <c r="Q5" s="3"/>
      <c r="R5" s="3"/>
      <c r="S5" s="3"/>
      <c r="T5" s="3"/>
      <c r="U5" s="3"/>
      <c r="V5" s="4"/>
      <c r="W5" s="12">
        <f>K5+K9-K26</f>
        <v>13556.006</v>
      </c>
      <c r="Y5" s="2" t="s">
        <v>92</v>
      </c>
      <c r="Z5" s="3"/>
      <c r="AA5" s="3"/>
      <c r="AB5" s="3"/>
      <c r="AC5" s="3"/>
      <c r="AD5" s="3"/>
      <c r="AE5" s="3"/>
      <c r="AF5" s="3"/>
      <c r="AG5" s="3"/>
      <c r="AH5" s="4"/>
      <c r="AI5" s="12">
        <f>W5+W9-W26</f>
        <v>2068.0120000000024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1251.4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1251.4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f>W6</f>
        <v>1251.4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27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f>K7</f>
        <v>27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27</v>
      </c>
    </row>
    <row r="8" spans="1:35" ht="15">
      <c r="A8" s="2" t="s">
        <v>49</v>
      </c>
      <c r="B8" s="3"/>
      <c r="C8" s="3"/>
      <c r="D8" s="3"/>
      <c r="E8" s="3"/>
      <c r="F8" s="3"/>
      <c r="G8" s="3"/>
      <c r="H8" s="3"/>
      <c r="I8" s="3"/>
      <c r="J8" s="4"/>
      <c r="K8" s="14">
        <f>W8</f>
        <v>8.67</v>
      </c>
      <c r="M8" s="2" t="s">
        <v>50</v>
      </c>
      <c r="N8" s="3"/>
      <c r="O8" s="3"/>
      <c r="P8" s="3"/>
      <c r="Q8" s="3"/>
      <c r="R8" s="3"/>
      <c r="S8" s="3"/>
      <c r="T8" s="3"/>
      <c r="U8" s="3"/>
      <c r="V8" s="4"/>
      <c r="W8" s="14">
        <v>8.67</v>
      </c>
      <c r="Y8" s="2" t="s">
        <v>51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8.67</v>
      </c>
    </row>
    <row r="9" spans="1:35" ht="15">
      <c r="A9" s="2" t="s">
        <v>24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10849.638</v>
      </c>
      <c r="M9" s="2" t="s">
        <v>25</v>
      </c>
      <c r="N9" s="3"/>
      <c r="O9" s="3"/>
      <c r="P9" s="3"/>
      <c r="Q9" s="3"/>
      <c r="R9" s="3"/>
      <c r="S9" s="3"/>
      <c r="T9" s="3"/>
      <c r="U9" s="3"/>
      <c r="V9" s="4"/>
      <c r="W9" s="15">
        <f>W6*W8</f>
        <v>10849.638</v>
      </c>
      <c r="Y9" s="2" t="s">
        <v>26</v>
      </c>
      <c r="Z9" s="3"/>
      <c r="AA9" s="3"/>
      <c r="AB9" s="3"/>
      <c r="AC9" s="3"/>
      <c r="AD9" s="3"/>
      <c r="AE9" s="3"/>
      <c r="AF9" s="3"/>
      <c r="AG9" s="3"/>
      <c r="AH9" s="4"/>
      <c r="AI9" s="15">
        <f>W9</f>
        <v>10849.638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99</v>
      </c>
      <c r="B11" s="3"/>
      <c r="C11" s="3"/>
      <c r="D11" s="3"/>
      <c r="E11" s="3"/>
      <c r="F11" s="3"/>
      <c r="G11" s="3"/>
      <c r="H11" s="3"/>
      <c r="I11" s="3"/>
      <c r="J11" s="4"/>
      <c r="K11" s="15">
        <f>W11</f>
        <v>5168.282</v>
      </c>
      <c r="M11" s="7" t="s">
        <v>99</v>
      </c>
      <c r="N11" s="3"/>
      <c r="O11" s="3"/>
      <c r="P11" s="3"/>
      <c r="Q11" s="3"/>
      <c r="R11" s="3"/>
      <c r="S11" s="3"/>
      <c r="T11" s="3"/>
      <c r="U11" s="3"/>
      <c r="V11" s="4"/>
      <c r="W11" s="15">
        <f>W6*4.13</f>
        <v>5168.282</v>
      </c>
      <c r="Y11" s="7" t="s">
        <v>99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W11</f>
        <v>5168.282</v>
      </c>
    </row>
    <row r="12" spans="1:35" ht="15.75">
      <c r="A12" s="7" t="s">
        <v>15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</f>
        <v>262.794</v>
      </c>
      <c r="M12" s="7" t="s">
        <v>15</v>
      </c>
      <c r="N12" s="3"/>
      <c r="O12" s="3"/>
      <c r="P12" s="3"/>
      <c r="Q12" s="3"/>
      <c r="R12" s="3"/>
      <c r="S12" s="3"/>
      <c r="T12" s="3"/>
      <c r="U12" s="3"/>
      <c r="V12" s="4"/>
      <c r="W12" s="15">
        <f>W6*0.21</f>
        <v>262.794</v>
      </c>
      <c r="Y12" s="7" t="s">
        <v>15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W12</f>
        <v>262.794</v>
      </c>
    </row>
    <row r="13" spans="1:35" ht="15.75">
      <c r="A13" s="7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5">
        <f>W13</f>
        <v>1927.1560000000002</v>
      </c>
      <c r="M13" s="7" t="s">
        <v>53</v>
      </c>
      <c r="N13" s="3"/>
      <c r="O13" s="3"/>
      <c r="P13" s="3"/>
      <c r="Q13" s="3"/>
      <c r="R13" s="3"/>
      <c r="S13" s="3"/>
      <c r="T13" s="3"/>
      <c r="U13" s="3"/>
      <c r="V13" s="4"/>
      <c r="W13" s="15">
        <f>W6*1.54</f>
        <v>1927.1560000000002</v>
      </c>
      <c r="Y13" s="7" t="s">
        <v>53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W13</f>
        <v>1927.1560000000002</v>
      </c>
    </row>
    <row r="14" spans="1:35" ht="15.75">
      <c r="A14" s="7" t="s">
        <v>54</v>
      </c>
      <c r="B14" s="3"/>
      <c r="C14" s="3"/>
      <c r="D14" s="3"/>
      <c r="E14" s="3"/>
      <c r="F14" s="3"/>
      <c r="G14" s="3"/>
      <c r="H14" s="3"/>
      <c r="I14" s="3"/>
      <c r="J14" s="4"/>
      <c r="K14" s="15">
        <f>W14</f>
        <v>1251.4</v>
      </c>
      <c r="M14" s="7" t="s">
        <v>54</v>
      </c>
      <c r="N14" s="3"/>
      <c r="O14" s="3"/>
      <c r="P14" s="3"/>
      <c r="Q14" s="3"/>
      <c r="R14" s="3"/>
      <c r="S14" s="3"/>
      <c r="T14" s="3"/>
      <c r="U14" s="3"/>
      <c r="V14" s="4"/>
      <c r="W14" s="15">
        <f>W6*1</f>
        <v>1251.4</v>
      </c>
      <c r="Y14" s="7" t="s">
        <v>54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W14</f>
        <v>1251.4</v>
      </c>
    </row>
    <row r="15" spans="1:35" ht="15.75">
      <c r="A15" s="7" t="s">
        <v>55</v>
      </c>
      <c r="B15" s="6"/>
      <c r="C15" s="6"/>
      <c r="D15" s="6"/>
      <c r="E15" s="6"/>
      <c r="F15" s="6"/>
      <c r="G15" s="6"/>
      <c r="H15" s="6"/>
      <c r="I15" s="3"/>
      <c r="J15" s="4"/>
      <c r="K15" s="14">
        <f>K25</f>
        <v>270</v>
      </c>
      <c r="M15" s="7" t="s">
        <v>55</v>
      </c>
      <c r="N15" s="6"/>
      <c r="O15" s="6"/>
      <c r="P15" s="6"/>
      <c r="Q15" s="6"/>
      <c r="R15" s="6"/>
      <c r="S15" s="6"/>
      <c r="T15" s="6"/>
      <c r="U15" s="3"/>
      <c r="V15" s="4"/>
      <c r="W15" s="14">
        <f>W21+W24+W25</f>
        <v>13728</v>
      </c>
      <c r="Y15" s="7" t="s">
        <v>55</v>
      </c>
      <c r="Z15" s="6"/>
      <c r="AA15" s="6"/>
      <c r="AB15" s="6"/>
      <c r="AC15" s="6"/>
      <c r="AD15" s="6"/>
      <c r="AE15" s="6"/>
      <c r="AF15" s="6"/>
      <c r="AG15" s="3"/>
      <c r="AH15" s="4"/>
      <c r="AI15" s="14">
        <f>AI25</f>
        <v>270</v>
      </c>
    </row>
    <row r="16" spans="1:35" ht="15">
      <c r="A16" s="2" t="s">
        <v>4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4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4</v>
      </c>
      <c r="Z16" s="3"/>
      <c r="AA16" s="3"/>
      <c r="AB16" s="3"/>
      <c r="AC16" s="3"/>
      <c r="AD16" s="3"/>
      <c r="AE16" s="3"/>
      <c r="AF16" s="3"/>
      <c r="AG16" s="3"/>
      <c r="AH16" s="4"/>
      <c r="AI16" s="5" t="s">
        <v>16</v>
      </c>
    </row>
    <row r="17" spans="1:35" ht="15">
      <c r="A17" s="2" t="s">
        <v>5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5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5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6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6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6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7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7</v>
      </c>
      <c r="N19" s="3"/>
      <c r="O19" s="3"/>
      <c r="P19" s="3"/>
      <c r="Q19" s="3"/>
      <c r="R19" s="3"/>
      <c r="S19" s="3"/>
      <c r="T19" s="3"/>
      <c r="U19" s="3"/>
      <c r="V19" s="4"/>
      <c r="W19" s="5" t="s">
        <v>16</v>
      </c>
      <c r="Y19" s="2" t="s">
        <v>7</v>
      </c>
      <c r="Z19" s="3"/>
      <c r="AA19" s="3"/>
      <c r="AB19" s="3"/>
      <c r="AC19" s="3"/>
      <c r="AD19" s="3"/>
      <c r="AE19" s="3"/>
      <c r="AF19" s="3"/>
      <c r="AG19" s="3"/>
      <c r="AH19" s="4"/>
      <c r="AI19" s="5" t="s">
        <v>16</v>
      </c>
    </row>
    <row r="20" spans="1:35" ht="15">
      <c r="A20" s="8" t="s">
        <v>8</v>
      </c>
      <c r="B20" s="9"/>
      <c r="C20" s="9"/>
      <c r="D20" s="9"/>
      <c r="E20" s="9"/>
      <c r="F20" s="9"/>
      <c r="G20" s="9"/>
      <c r="H20" s="9"/>
      <c r="I20" s="9"/>
      <c r="J20" s="10"/>
      <c r="K20" s="5"/>
      <c r="M20" s="8" t="s">
        <v>8</v>
      </c>
      <c r="N20" s="9"/>
      <c r="O20" s="9"/>
      <c r="P20" s="9"/>
      <c r="Q20" s="9"/>
      <c r="R20" s="9"/>
      <c r="S20" s="9"/>
      <c r="T20" s="9"/>
      <c r="U20" s="9"/>
      <c r="V20" s="10"/>
      <c r="W20" s="5"/>
      <c r="Y20" s="8" t="s">
        <v>8</v>
      </c>
      <c r="Z20" s="9"/>
      <c r="AA20" s="9"/>
      <c r="AB20" s="9"/>
      <c r="AC20" s="9"/>
      <c r="AD20" s="9"/>
      <c r="AE20" s="9"/>
      <c r="AF20" s="9"/>
      <c r="AG20" s="9"/>
      <c r="AH20" s="10"/>
      <c r="AI20" s="5" t="s">
        <v>16</v>
      </c>
    </row>
    <row r="21" spans="1:35" ht="15">
      <c r="A21" s="2" t="s">
        <v>9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56</v>
      </c>
      <c r="N21" s="3"/>
      <c r="O21" s="3"/>
      <c r="P21" s="3"/>
      <c r="Q21" s="3"/>
      <c r="R21" s="3"/>
      <c r="S21" s="3"/>
      <c r="T21" s="3"/>
      <c r="U21" s="3"/>
      <c r="V21" s="4"/>
      <c r="W21" s="5">
        <v>12837</v>
      </c>
      <c r="Y21" s="2" t="s">
        <v>9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10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10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10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8" t="s">
        <v>11</v>
      </c>
      <c r="B23" s="9"/>
      <c r="C23" s="9"/>
      <c r="D23" s="9"/>
      <c r="E23" s="9"/>
      <c r="F23" s="9"/>
      <c r="G23" s="9"/>
      <c r="H23" s="9"/>
      <c r="I23" s="9"/>
      <c r="J23" s="10"/>
      <c r="K23" s="5"/>
      <c r="M23" s="8" t="s">
        <v>11</v>
      </c>
      <c r="N23" s="9"/>
      <c r="O23" s="9"/>
      <c r="P23" s="9"/>
      <c r="Q23" s="9"/>
      <c r="R23" s="9"/>
      <c r="S23" s="9"/>
      <c r="T23" s="9"/>
      <c r="U23" s="9"/>
      <c r="V23" s="10"/>
      <c r="W23" s="5"/>
      <c r="Y23" s="8" t="s">
        <v>11</v>
      </c>
      <c r="Z23" s="9"/>
      <c r="AA23" s="9"/>
      <c r="AB23" s="9"/>
      <c r="AC23" s="9"/>
      <c r="AD23" s="9"/>
      <c r="AE23" s="9"/>
      <c r="AF23" s="9"/>
      <c r="AG23" s="9"/>
      <c r="AH23" s="10"/>
      <c r="AI23" s="5"/>
    </row>
    <row r="24" spans="1:35" ht="15">
      <c r="A24" s="2" t="s">
        <v>12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94</v>
      </c>
      <c r="N24" s="3"/>
      <c r="O24" s="3"/>
      <c r="P24" s="3"/>
      <c r="Q24" s="3"/>
      <c r="R24" s="3"/>
      <c r="S24" s="3"/>
      <c r="T24" s="3"/>
      <c r="U24" s="3"/>
      <c r="V24" s="4"/>
      <c r="W24" s="5">
        <v>621</v>
      </c>
      <c r="Y24" s="2" t="s">
        <v>12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20</v>
      </c>
      <c r="B25" s="3"/>
      <c r="C25" s="3"/>
      <c r="D25" s="3"/>
      <c r="E25" s="3"/>
      <c r="F25" s="3"/>
      <c r="G25" s="3"/>
      <c r="H25" s="3"/>
      <c r="I25" s="3"/>
      <c r="J25" s="4"/>
      <c r="K25" s="5">
        <v>270</v>
      </c>
      <c r="M25" s="2" t="s">
        <v>20</v>
      </c>
      <c r="N25" s="3"/>
      <c r="O25" s="3"/>
      <c r="P25" s="3"/>
      <c r="Q25" s="3"/>
      <c r="R25" s="3"/>
      <c r="S25" s="3"/>
      <c r="T25" s="3"/>
      <c r="U25" s="3"/>
      <c r="V25" s="4"/>
      <c r="W25" s="5">
        <f>K25</f>
        <v>270</v>
      </c>
      <c r="Y25" s="2" t="s">
        <v>20</v>
      </c>
      <c r="Z25" s="3"/>
      <c r="AA25" s="3"/>
      <c r="AB25" s="3"/>
      <c r="AC25" s="3"/>
      <c r="AD25" s="3"/>
      <c r="AE25" s="3"/>
      <c r="AF25" s="3"/>
      <c r="AG25" s="3"/>
      <c r="AH25" s="4"/>
      <c r="AI25" s="5">
        <f>W25</f>
        <v>270</v>
      </c>
    </row>
    <row r="26" spans="1:35" ht="15">
      <c r="A26" s="8" t="s">
        <v>13</v>
      </c>
      <c r="B26" s="9"/>
      <c r="C26" s="9"/>
      <c r="D26" s="9"/>
      <c r="E26" s="9"/>
      <c r="F26" s="9"/>
      <c r="G26" s="9"/>
      <c r="H26" s="9"/>
      <c r="I26" s="9"/>
      <c r="J26" s="10"/>
      <c r="K26" s="15">
        <f>K11+K12+K13+K14+K15</f>
        <v>8879.632</v>
      </c>
      <c r="M26" s="8" t="s">
        <v>13</v>
      </c>
      <c r="N26" s="9"/>
      <c r="O26" s="9"/>
      <c r="P26" s="9"/>
      <c r="Q26" s="9"/>
      <c r="R26" s="9"/>
      <c r="S26" s="9"/>
      <c r="T26" s="9"/>
      <c r="U26" s="9"/>
      <c r="V26" s="10"/>
      <c r="W26" s="15">
        <f>W11+W12+W13+W14+W15</f>
        <v>22337.631999999998</v>
      </c>
      <c r="Y26" s="8" t="s">
        <v>13</v>
      </c>
      <c r="Z26" s="9"/>
      <c r="AA26" s="9"/>
      <c r="AB26" s="9"/>
      <c r="AC26" s="9"/>
      <c r="AD26" s="9"/>
      <c r="AE26" s="9"/>
      <c r="AF26" s="9"/>
      <c r="AG26" s="9"/>
      <c r="AH26" s="10"/>
      <c r="AI26" s="15">
        <f>AI11+AI12+AI13+AI14+AI15</f>
        <v>8879.632</v>
      </c>
    </row>
    <row r="28" spans="1:33" ht="15.75">
      <c r="A28" s="1"/>
      <c r="B28" s="1"/>
      <c r="C28" s="1"/>
      <c r="D28" s="1"/>
      <c r="E28" s="24" t="s">
        <v>31</v>
      </c>
      <c r="F28" s="1"/>
      <c r="G28" s="1"/>
      <c r="H28" s="1"/>
      <c r="I28" s="1"/>
      <c r="M28" s="1"/>
      <c r="N28" s="1"/>
      <c r="O28" s="1"/>
      <c r="P28" s="1"/>
      <c r="Q28" s="1"/>
      <c r="R28" s="24" t="s">
        <v>29</v>
      </c>
      <c r="S28" s="1"/>
      <c r="T28" s="1"/>
      <c r="U28" s="1"/>
      <c r="Y28" s="1"/>
      <c r="Z28" s="1"/>
      <c r="AA28" s="1"/>
      <c r="AB28" s="1"/>
      <c r="AC28" s="1"/>
      <c r="AD28" s="24" t="s">
        <v>27</v>
      </c>
      <c r="AE28" s="1"/>
      <c r="AF28" s="1"/>
      <c r="AG28" s="1"/>
    </row>
    <row r="29" spans="1:35" ht="15">
      <c r="A29" s="2" t="s">
        <v>76</v>
      </c>
      <c r="B29" s="3"/>
      <c r="C29" s="3"/>
      <c r="D29" s="3"/>
      <c r="E29" s="3"/>
      <c r="F29" s="3"/>
      <c r="G29" s="3"/>
      <c r="H29" s="3"/>
      <c r="I29" s="3"/>
      <c r="J29" s="4"/>
      <c r="K29" s="17"/>
      <c r="M29" s="2" t="s">
        <v>74</v>
      </c>
      <c r="N29" s="3"/>
      <c r="O29" s="3"/>
      <c r="P29" s="3"/>
      <c r="Q29" s="3"/>
      <c r="R29" s="3"/>
      <c r="S29" s="3"/>
      <c r="T29" s="3"/>
      <c r="U29" s="3"/>
      <c r="V29" s="4"/>
      <c r="W29" s="17"/>
      <c r="Y29" s="2" t="s">
        <v>91</v>
      </c>
      <c r="Z29" s="3"/>
      <c r="AA29" s="3"/>
      <c r="AB29" s="3"/>
      <c r="AC29" s="3"/>
      <c r="AD29" s="3"/>
      <c r="AE29" s="3"/>
      <c r="AF29" s="3"/>
      <c r="AG29" s="3"/>
      <c r="AH29" s="4"/>
      <c r="AI29" s="12" t="s">
        <v>16</v>
      </c>
    </row>
    <row r="30" spans="1:35" ht="15">
      <c r="A30" s="2" t="s">
        <v>77</v>
      </c>
      <c r="B30" s="3"/>
      <c r="C30" s="3"/>
      <c r="D30" s="3"/>
      <c r="E30" s="3"/>
      <c r="F30" s="3"/>
      <c r="G30" s="3"/>
      <c r="H30" s="3"/>
      <c r="I30" s="3"/>
      <c r="J30" s="4"/>
      <c r="K30" s="12">
        <f>AI5+AI9-AI26</f>
        <v>4038.0180000000037</v>
      </c>
      <c r="M30" s="2" t="s">
        <v>75</v>
      </c>
      <c r="N30" s="3"/>
      <c r="O30" s="3"/>
      <c r="P30" s="3"/>
      <c r="Q30" s="3"/>
      <c r="R30" s="3"/>
      <c r="S30" s="3"/>
      <c r="T30" s="3"/>
      <c r="U30" s="3"/>
      <c r="V30" s="4"/>
      <c r="W30" s="12">
        <f>K30+K34-K52</f>
        <v>5423.024000000005</v>
      </c>
      <c r="Y30" s="2" t="s">
        <v>90</v>
      </c>
      <c r="Z30" s="3"/>
      <c r="AA30" s="3"/>
      <c r="AB30" s="3"/>
      <c r="AC30" s="3"/>
      <c r="AD30" s="3"/>
      <c r="AE30" s="3"/>
      <c r="AF30" s="3"/>
      <c r="AG30" s="3"/>
      <c r="AH30" s="4"/>
      <c r="AI30" s="12">
        <f>W30+W34-W52</f>
        <v>4318.030000000006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3">
        <v>1251.4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3">
        <f>K31</f>
        <v>1251.4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3">
        <f>W31</f>
        <v>1251.4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4">
        <v>27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4">
        <f>K32</f>
        <v>27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f>W32</f>
        <v>27</v>
      </c>
    </row>
    <row r="33" spans="1:35" ht="15">
      <c r="A33" s="2" t="s">
        <v>49</v>
      </c>
      <c r="B33" s="3"/>
      <c r="C33" s="3"/>
      <c r="D33" s="3"/>
      <c r="E33" s="3"/>
      <c r="F33" s="3"/>
      <c r="G33" s="3"/>
      <c r="H33" s="3"/>
      <c r="I33" s="3"/>
      <c r="J33" s="4"/>
      <c r="K33" s="14">
        <f>W8</f>
        <v>8.67</v>
      </c>
      <c r="M33" s="2" t="s">
        <v>51</v>
      </c>
      <c r="N33" s="3"/>
      <c r="O33" s="3"/>
      <c r="P33" s="3"/>
      <c r="Q33" s="3"/>
      <c r="R33" s="3"/>
      <c r="S33" s="3"/>
      <c r="T33" s="3"/>
      <c r="U33" s="3"/>
      <c r="V33" s="4"/>
      <c r="W33" s="14">
        <f>K33</f>
        <v>8.67</v>
      </c>
      <c r="Y33" s="2" t="s">
        <v>51</v>
      </c>
      <c r="Z33" s="3"/>
      <c r="AA33" s="3"/>
      <c r="AB33" s="3"/>
      <c r="AC33" s="3"/>
      <c r="AD33" s="3"/>
      <c r="AE33" s="3"/>
      <c r="AF33" s="3"/>
      <c r="AG33" s="3"/>
      <c r="AH33" s="4"/>
      <c r="AI33" s="14">
        <v>9.01</v>
      </c>
    </row>
    <row r="34" spans="1:35" ht="15">
      <c r="A34" s="2" t="s">
        <v>32</v>
      </c>
      <c r="B34" s="3"/>
      <c r="C34" s="3"/>
      <c r="D34" s="3"/>
      <c r="E34" s="3"/>
      <c r="F34" s="3"/>
      <c r="G34" s="3"/>
      <c r="H34" s="3"/>
      <c r="I34" s="3"/>
      <c r="J34" s="4"/>
      <c r="K34" s="15">
        <f>K31*K33</f>
        <v>10849.638</v>
      </c>
      <c r="M34" s="2" t="s">
        <v>30</v>
      </c>
      <c r="N34" s="3"/>
      <c r="O34" s="3"/>
      <c r="P34" s="3"/>
      <c r="Q34" s="3"/>
      <c r="R34" s="3"/>
      <c r="S34" s="3"/>
      <c r="T34" s="3"/>
      <c r="U34" s="3"/>
      <c r="V34" s="4"/>
      <c r="W34" s="15">
        <f>W31*W33</f>
        <v>10849.638</v>
      </c>
      <c r="Y34" s="2" t="s">
        <v>28</v>
      </c>
      <c r="Z34" s="3"/>
      <c r="AA34" s="3"/>
      <c r="AB34" s="3"/>
      <c r="AC34" s="3"/>
      <c r="AD34" s="3"/>
      <c r="AE34" s="3"/>
      <c r="AF34" s="3"/>
      <c r="AG34" s="3"/>
      <c r="AH34" s="4"/>
      <c r="AI34" s="15">
        <f>AI31*AI33</f>
        <v>11275.114000000001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/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99</v>
      </c>
      <c r="B36" s="3"/>
      <c r="C36" s="3"/>
      <c r="D36" s="3"/>
      <c r="E36" s="3"/>
      <c r="F36" s="3"/>
      <c r="G36" s="3"/>
      <c r="H36" s="3"/>
      <c r="I36" s="3"/>
      <c r="J36" s="4"/>
      <c r="K36" s="15">
        <f>W11</f>
        <v>5168.282</v>
      </c>
      <c r="M36" s="7" t="s">
        <v>99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5168.282</v>
      </c>
      <c r="Y36" s="7" t="s">
        <v>99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</f>
        <v>5168.282</v>
      </c>
    </row>
    <row r="37" spans="1:35" ht="15.75">
      <c r="A37" s="7" t="s">
        <v>15</v>
      </c>
      <c r="B37" s="3"/>
      <c r="C37" s="3"/>
      <c r="D37" s="3"/>
      <c r="E37" s="3"/>
      <c r="F37" s="3"/>
      <c r="G37" s="3"/>
      <c r="H37" s="3"/>
      <c r="I37" s="3"/>
      <c r="J37" s="4"/>
      <c r="K37" s="15">
        <f>W12</f>
        <v>262.794</v>
      </c>
      <c r="M37" s="7" t="s">
        <v>15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262.794</v>
      </c>
      <c r="Y37" s="7" t="s">
        <v>15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>W37</f>
        <v>262.794</v>
      </c>
    </row>
    <row r="38" spans="1:35" ht="15.75">
      <c r="A38" s="7" t="s">
        <v>53</v>
      </c>
      <c r="B38" s="3"/>
      <c r="C38" s="3"/>
      <c r="D38" s="3"/>
      <c r="E38" s="3"/>
      <c r="F38" s="3"/>
      <c r="G38" s="3"/>
      <c r="H38" s="3"/>
      <c r="I38" s="3"/>
      <c r="J38" s="4"/>
      <c r="K38" s="15">
        <f>W13</f>
        <v>1927.1560000000002</v>
      </c>
      <c r="M38" s="7" t="s">
        <v>53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</f>
        <v>1927.1560000000002</v>
      </c>
      <c r="Y38" s="7" t="s">
        <v>53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AI31*1.54</f>
        <v>1927.1560000000002</v>
      </c>
    </row>
    <row r="39" spans="1:35" ht="15.75">
      <c r="A39" s="7" t="s">
        <v>54</v>
      </c>
      <c r="B39" s="3"/>
      <c r="C39" s="3"/>
      <c r="D39" s="3"/>
      <c r="E39" s="3"/>
      <c r="F39" s="3"/>
      <c r="G39" s="3"/>
      <c r="H39" s="3"/>
      <c r="I39" s="3"/>
      <c r="J39" s="4"/>
      <c r="K39" s="15">
        <f>W14</f>
        <v>1251.4</v>
      </c>
      <c r="M39" s="7" t="s">
        <v>54</v>
      </c>
      <c r="N39" s="3"/>
      <c r="O39" s="3"/>
      <c r="P39" s="3"/>
      <c r="Q39" s="3"/>
      <c r="R39" s="3"/>
      <c r="S39" s="3"/>
      <c r="T39" s="3"/>
      <c r="U39" s="3"/>
      <c r="V39" s="4"/>
      <c r="W39" s="15">
        <f>K39</f>
        <v>1251.4</v>
      </c>
      <c r="Y39" s="7" t="s">
        <v>54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>W39</f>
        <v>1251.4</v>
      </c>
    </row>
    <row r="40" spans="1:35" ht="15.75">
      <c r="A40" s="7"/>
      <c r="B40" s="3"/>
      <c r="C40" s="3"/>
      <c r="D40" s="3"/>
      <c r="E40" s="3"/>
      <c r="F40" s="3"/>
      <c r="G40" s="3"/>
      <c r="H40" s="3"/>
      <c r="I40" s="3"/>
      <c r="J40" s="4"/>
      <c r="K40" s="15"/>
      <c r="M40" s="7"/>
      <c r="N40" s="3"/>
      <c r="O40" s="3"/>
      <c r="P40" s="3"/>
      <c r="Q40" s="3"/>
      <c r="R40" s="3"/>
      <c r="S40" s="3"/>
      <c r="T40" s="3"/>
      <c r="U40" s="3"/>
      <c r="V40" s="4"/>
      <c r="W40" s="15"/>
      <c r="Y40" s="7" t="s">
        <v>95</v>
      </c>
      <c r="Z40" s="3"/>
      <c r="AA40" s="3"/>
      <c r="AB40" s="3"/>
      <c r="AC40" s="3"/>
      <c r="AD40" s="3"/>
      <c r="AE40" s="3"/>
      <c r="AF40" s="3"/>
      <c r="AG40" s="3"/>
      <c r="AH40" s="4"/>
      <c r="AI40" s="15">
        <f>AI31*0.34</f>
        <v>425.47600000000006</v>
      </c>
    </row>
    <row r="41" spans="1:35" ht="15.75">
      <c r="A41" s="7" t="s">
        <v>55</v>
      </c>
      <c r="B41" s="6"/>
      <c r="C41" s="6"/>
      <c r="D41" s="6"/>
      <c r="E41" s="6"/>
      <c r="F41" s="6"/>
      <c r="G41" s="6"/>
      <c r="H41" s="6"/>
      <c r="I41" s="3"/>
      <c r="J41" s="4"/>
      <c r="K41" s="14">
        <f>K45+K51</f>
        <v>855</v>
      </c>
      <c r="M41" s="7" t="s">
        <v>55</v>
      </c>
      <c r="N41" s="6"/>
      <c r="O41" s="6"/>
      <c r="P41" s="6"/>
      <c r="Q41" s="6"/>
      <c r="R41" s="6"/>
      <c r="S41" s="6"/>
      <c r="T41" s="6"/>
      <c r="U41" s="3"/>
      <c r="V41" s="4"/>
      <c r="W41" s="14">
        <f>W45+W46+W51</f>
        <v>3345</v>
      </c>
      <c r="Y41" s="7" t="s">
        <v>96</v>
      </c>
      <c r="Z41" s="6"/>
      <c r="AA41" s="6"/>
      <c r="AB41" s="6"/>
      <c r="AC41" s="6"/>
      <c r="AD41" s="6"/>
      <c r="AE41" s="6"/>
      <c r="AF41" s="6"/>
      <c r="AG41" s="3"/>
      <c r="AH41" s="4"/>
      <c r="AI41" s="14">
        <f>AI51</f>
        <v>270</v>
      </c>
    </row>
    <row r="42" spans="1:35" ht="15">
      <c r="A42" s="2" t="s">
        <v>4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4</v>
      </c>
      <c r="N42" s="3"/>
      <c r="O42" s="3"/>
      <c r="P42" s="3"/>
      <c r="Q42" s="3"/>
      <c r="R42" s="3"/>
      <c r="S42" s="3"/>
      <c r="T42" s="3"/>
      <c r="U42" s="3"/>
      <c r="V42" s="4"/>
      <c r="W42" s="5" t="s">
        <v>16</v>
      </c>
      <c r="Y42" s="2" t="s">
        <v>4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5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5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5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6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6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6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7</v>
      </c>
      <c r="B45" s="3"/>
      <c r="C45" s="3"/>
      <c r="D45" s="3"/>
      <c r="E45" s="3"/>
      <c r="F45" s="3"/>
      <c r="G45" s="3"/>
      <c r="H45" s="3"/>
      <c r="I45" s="3"/>
      <c r="J45" s="4"/>
      <c r="K45" s="5">
        <v>585</v>
      </c>
      <c r="M45" s="2" t="s">
        <v>7</v>
      </c>
      <c r="N45" s="3"/>
      <c r="O45" s="3"/>
      <c r="P45" s="3"/>
      <c r="Q45" s="3"/>
      <c r="R45" s="3"/>
      <c r="S45" s="3"/>
      <c r="T45" s="3"/>
      <c r="U45" s="3"/>
      <c r="V45" s="4"/>
      <c r="W45" s="5">
        <v>585</v>
      </c>
      <c r="Y45" s="2" t="s">
        <v>7</v>
      </c>
      <c r="Z45" s="3"/>
      <c r="AA45" s="3"/>
      <c r="AB45" s="3"/>
      <c r="AC45" s="3"/>
      <c r="AD45" s="3"/>
      <c r="AE45" s="3"/>
      <c r="AF45" s="3"/>
      <c r="AG45" s="3"/>
      <c r="AH45" s="4"/>
      <c r="AI45" s="5" t="s">
        <v>16</v>
      </c>
    </row>
    <row r="46" spans="1:35" ht="15">
      <c r="A46" s="8" t="s">
        <v>8</v>
      </c>
      <c r="B46" s="9"/>
      <c r="C46" s="9"/>
      <c r="D46" s="9"/>
      <c r="E46" s="9"/>
      <c r="F46" s="9"/>
      <c r="G46" s="9"/>
      <c r="H46" s="9"/>
      <c r="I46" s="9"/>
      <c r="J46" s="10"/>
      <c r="K46" s="5"/>
      <c r="M46" s="8" t="s">
        <v>8</v>
      </c>
      <c r="N46" s="9"/>
      <c r="O46" s="9"/>
      <c r="P46" s="9"/>
      <c r="Q46" s="9"/>
      <c r="R46" s="9"/>
      <c r="S46" s="9"/>
      <c r="T46" s="9"/>
      <c r="U46" s="9"/>
      <c r="V46" s="10"/>
      <c r="W46" s="5">
        <v>2490</v>
      </c>
      <c r="Y46" s="8" t="s">
        <v>8</v>
      </c>
      <c r="Z46" s="9"/>
      <c r="AA46" s="9"/>
      <c r="AB46" s="9"/>
      <c r="AC46" s="9"/>
      <c r="AD46" s="9"/>
      <c r="AE46" s="9"/>
      <c r="AF46" s="9"/>
      <c r="AG46" s="9"/>
      <c r="AH46" s="10"/>
      <c r="AI46" s="5" t="s">
        <v>16</v>
      </c>
    </row>
    <row r="47" spans="1:35" ht="15">
      <c r="A47" s="2" t="s">
        <v>9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9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9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10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10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10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8" t="s">
        <v>11</v>
      </c>
      <c r="B49" s="9"/>
      <c r="C49" s="9"/>
      <c r="D49" s="9"/>
      <c r="E49" s="9"/>
      <c r="F49" s="9"/>
      <c r="G49" s="9"/>
      <c r="H49" s="9"/>
      <c r="I49" s="9"/>
      <c r="J49" s="10"/>
      <c r="K49" s="5"/>
      <c r="M49" s="8" t="s">
        <v>11</v>
      </c>
      <c r="N49" s="9"/>
      <c r="O49" s="9"/>
      <c r="P49" s="9"/>
      <c r="Q49" s="9"/>
      <c r="R49" s="9"/>
      <c r="S49" s="9"/>
      <c r="T49" s="9"/>
      <c r="U49" s="9"/>
      <c r="V49" s="10"/>
      <c r="W49" s="5"/>
      <c r="Y49" s="8" t="s">
        <v>11</v>
      </c>
      <c r="Z49" s="9"/>
      <c r="AA49" s="9"/>
      <c r="AB49" s="9"/>
      <c r="AC49" s="9"/>
      <c r="AD49" s="9"/>
      <c r="AE49" s="9"/>
      <c r="AF49" s="9"/>
      <c r="AG49" s="9"/>
      <c r="AH49" s="10"/>
      <c r="AI49" s="5"/>
    </row>
    <row r="50" spans="1:35" ht="15">
      <c r="A50" s="2" t="s">
        <v>12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12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12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20</v>
      </c>
      <c r="B51" s="3"/>
      <c r="C51" s="3"/>
      <c r="D51" s="3"/>
      <c r="E51" s="3"/>
      <c r="F51" s="3"/>
      <c r="G51" s="3"/>
      <c r="H51" s="3"/>
      <c r="I51" s="3"/>
      <c r="J51" s="4"/>
      <c r="K51" s="5">
        <f>K25</f>
        <v>270</v>
      </c>
      <c r="M51" s="2" t="s">
        <v>20</v>
      </c>
      <c r="N51" s="3"/>
      <c r="O51" s="3"/>
      <c r="P51" s="3"/>
      <c r="Q51" s="3"/>
      <c r="R51" s="3"/>
      <c r="S51" s="3"/>
      <c r="T51" s="3"/>
      <c r="U51" s="3"/>
      <c r="V51" s="4"/>
      <c r="W51" s="5">
        <f>W25</f>
        <v>270</v>
      </c>
      <c r="Y51" s="2" t="s">
        <v>20</v>
      </c>
      <c r="Z51" s="3"/>
      <c r="AA51" s="3"/>
      <c r="AB51" s="3"/>
      <c r="AC51" s="3"/>
      <c r="AD51" s="3"/>
      <c r="AE51" s="3"/>
      <c r="AF51" s="3"/>
      <c r="AG51" s="3"/>
      <c r="AH51" s="4"/>
      <c r="AI51" s="5">
        <f>W51</f>
        <v>270</v>
      </c>
    </row>
    <row r="52" spans="1:35" ht="15">
      <c r="A52" s="8" t="s">
        <v>13</v>
      </c>
      <c r="B52" s="9"/>
      <c r="C52" s="9"/>
      <c r="D52" s="9"/>
      <c r="E52" s="9"/>
      <c r="F52" s="9"/>
      <c r="G52" s="9"/>
      <c r="H52" s="9"/>
      <c r="I52" s="9"/>
      <c r="J52" s="10"/>
      <c r="K52" s="15">
        <f>K36+K37+K38+K39+K41</f>
        <v>9464.632</v>
      </c>
      <c r="M52" s="8" t="s">
        <v>13</v>
      </c>
      <c r="N52" s="9"/>
      <c r="O52" s="9"/>
      <c r="P52" s="9"/>
      <c r="Q52" s="9"/>
      <c r="R52" s="9"/>
      <c r="S52" s="9"/>
      <c r="T52" s="9"/>
      <c r="U52" s="9"/>
      <c r="V52" s="10"/>
      <c r="W52" s="15">
        <f>W36+W37+W38+W39+W41</f>
        <v>11954.632</v>
      </c>
      <c r="Y52" s="8" t="s">
        <v>13</v>
      </c>
      <c r="Z52" s="9"/>
      <c r="AA52" s="9"/>
      <c r="AB52" s="9"/>
      <c r="AC52" s="9"/>
      <c r="AD52" s="9"/>
      <c r="AE52" s="9"/>
      <c r="AF52" s="9"/>
      <c r="AG52" s="9"/>
      <c r="AH52" s="10"/>
      <c r="AI52" s="15">
        <f>AI36+AI37+AI38+AI39+AI40+AI41</f>
        <v>9305.108</v>
      </c>
    </row>
    <row r="54" spans="5:30" ht="12.75">
      <c r="E54" s="18" t="s">
        <v>17</v>
      </c>
      <c r="R54" s="19" t="s">
        <v>18</v>
      </c>
      <c r="AD54" s="19" t="s">
        <v>19</v>
      </c>
    </row>
    <row r="55" spans="1:35" ht="15">
      <c r="A55" s="2" t="s">
        <v>78</v>
      </c>
      <c r="B55" s="3"/>
      <c r="C55" s="3"/>
      <c r="D55" s="3"/>
      <c r="E55" s="3"/>
      <c r="F55" s="3"/>
      <c r="G55" s="3"/>
      <c r="H55" s="3"/>
      <c r="I55" s="3"/>
      <c r="J55" s="4"/>
      <c r="K55" s="12" t="s">
        <v>16</v>
      </c>
      <c r="M55" s="2" t="s">
        <v>80</v>
      </c>
      <c r="N55" s="3"/>
      <c r="O55" s="3"/>
      <c r="P55" s="3"/>
      <c r="Q55" s="3"/>
      <c r="R55" s="3"/>
      <c r="S55" s="3"/>
      <c r="T55" s="3"/>
      <c r="U55" s="3"/>
      <c r="V55" s="4"/>
      <c r="W55" s="12">
        <f>K56+K60-K78</f>
        <v>-4060.9579999999914</v>
      </c>
      <c r="Y55" s="2" t="s">
        <v>89</v>
      </c>
      <c r="Z55" s="3"/>
      <c r="AA55" s="3"/>
      <c r="AB55" s="3"/>
      <c r="AC55" s="3"/>
      <c r="AD55" s="3"/>
      <c r="AE55" s="3"/>
      <c r="AF55" s="3"/>
      <c r="AG55" s="3"/>
      <c r="AH55" s="4"/>
      <c r="AI55" s="12">
        <f>W60+W55-W78</f>
        <v>-2090.95199999999</v>
      </c>
    </row>
    <row r="56" spans="1:35" ht="15">
      <c r="A56" s="2" t="s">
        <v>79</v>
      </c>
      <c r="B56" s="3"/>
      <c r="C56" s="3"/>
      <c r="D56" s="3"/>
      <c r="E56" s="3"/>
      <c r="F56" s="3"/>
      <c r="G56" s="3"/>
      <c r="H56" s="3"/>
      <c r="I56" s="3"/>
      <c r="J56" s="4"/>
      <c r="K56" s="12">
        <f>AI30+AI34-AI52</f>
        <v>6288.036000000007</v>
      </c>
      <c r="L56" s="16"/>
      <c r="M56" s="2" t="s">
        <v>81</v>
      </c>
      <c r="N56" s="3"/>
      <c r="O56" s="3"/>
      <c r="P56" s="3"/>
      <c r="Q56" s="3"/>
      <c r="R56" s="3"/>
      <c r="S56" s="3"/>
      <c r="T56" s="3"/>
      <c r="U56" s="3"/>
      <c r="V56" s="4"/>
      <c r="W56" s="12" t="s">
        <v>16</v>
      </c>
      <c r="Y56" s="2" t="s">
        <v>88</v>
      </c>
      <c r="Z56" s="3"/>
      <c r="AA56" s="3"/>
      <c r="AB56" s="3"/>
      <c r="AC56" s="3"/>
      <c r="AD56" s="3"/>
      <c r="AE56" s="3"/>
      <c r="AF56" s="3"/>
      <c r="AG56" s="3"/>
      <c r="AH56" s="4"/>
      <c r="AI56" s="12"/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3">
        <f>K31</f>
        <v>1251.4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3">
        <f>K57</f>
        <v>1251.4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3">
        <f>W57</f>
        <v>1251.4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4">
        <f>K32</f>
        <v>27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27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27</v>
      </c>
    </row>
    <row r="59" spans="1:35" ht="15">
      <c r="A59" s="2" t="s">
        <v>49</v>
      </c>
      <c r="B59" s="3"/>
      <c r="C59" s="3"/>
      <c r="D59" s="3"/>
      <c r="E59" s="3"/>
      <c r="F59" s="3"/>
      <c r="G59" s="3"/>
      <c r="H59" s="3"/>
      <c r="I59" s="3"/>
      <c r="J59" s="4"/>
      <c r="K59" s="14">
        <f>AI33</f>
        <v>9.01</v>
      </c>
      <c r="M59" s="2" t="s">
        <v>49</v>
      </c>
      <c r="N59" s="3"/>
      <c r="O59" s="3"/>
      <c r="P59" s="3"/>
      <c r="Q59" s="3"/>
      <c r="R59" s="3"/>
      <c r="S59" s="3"/>
      <c r="T59" s="3"/>
      <c r="U59" s="3"/>
      <c r="V59" s="4"/>
      <c r="W59" s="14">
        <f>K59</f>
        <v>9.01</v>
      </c>
      <c r="Y59" s="2" t="s">
        <v>49</v>
      </c>
      <c r="Z59" s="3"/>
      <c r="AA59" s="3"/>
      <c r="AB59" s="3"/>
      <c r="AC59" s="3"/>
      <c r="AD59" s="3"/>
      <c r="AE59" s="3"/>
      <c r="AF59" s="3"/>
      <c r="AG59" s="3"/>
      <c r="AH59" s="4"/>
      <c r="AI59" s="14">
        <f>W59</f>
        <v>9.01</v>
      </c>
    </row>
    <row r="60" spans="1:35" ht="15">
      <c r="A60" s="2" t="s">
        <v>33</v>
      </c>
      <c r="B60" s="3"/>
      <c r="C60" s="3"/>
      <c r="D60" s="3"/>
      <c r="E60" s="3"/>
      <c r="F60" s="3"/>
      <c r="G60" s="3"/>
      <c r="H60" s="3"/>
      <c r="I60" s="3"/>
      <c r="J60" s="4"/>
      <c r="K60" s="15">
        <f>AI34</f>
        <v>11275.114000000001</v>
      </c>
      <c r="M60" s="2" t="s">
        <v>34</v>
      </c>
      <c r="N60" s="3"/>
      <c r="O60" s="3"/>
      <c r="P60" s="3"/>
      <c r="Q60" s="3"/>
      <c r="R60" s="3"/>
      <c r="S60" s="3"/>
      <c r="T60" s="3"/>
      <c r="U60" s="3"/>
      <c r="V60" s="4"/>
      <c r="W60" s="15">
        <f>K60</f>
        <v>11275.114000000001</v>
      </c>
      <c r="Y60" s="2" t="s">
        <v>35</v>
      </c>
      <c r="Z60" s="3"/>
      <c r="AA60" s="3"/>
      <c r="AB60" s="3"/>
      <c r="AC60" s="3"/>
      <c r="AD60" s="3"/>
      <c r="AE60" s="3"/>
      <c r="AF60" s="3"/>
      <c r="AG60" s="3"/>
      <c r="AH60" s="4"/>
      <c r="AI60" s="15">
        <f>W60</f>
        <v>11275.114000000001</v>
      </c>
    </row>
    <row r="61" spans="1:35" ht="15.75">
      <c r="A61" s="2"/>
      <c r="B61" s="6" t="s">
        <v>2</v>
      </c>
      <c r="C61" s="6"/>
      <c r="D61" s="3"/>
      <c r="E61" s="3"/>
      <c r="F61" s="3"/>
      <c r="G61" s="3"/>
      <c r="H61" s="3"/>
      <c r="I61" s="3"/>
      <c r="J61" s="4"/>
      <c r="K61" s="5"/>
      <c r="M61" s="2"/>
      <c r="N61" s="6" t="s">
        <v>2</v>
      </c>
      <c r="O61" s="6"/>
      <c r="P61" s="3"/>
      <c r="Q61" s="3"/>
      <c r="R61" s="3"/>
      <c r="S61" s="3"/>
      <c r="T61" s="3"/>
      <c r="U61" s="3"/>
      <c r="V61" s="4"/>
      <c r="W61" s="5"/>
      <c r="Y61" s="2"/>
      <c r="Z61" s="6" t="s">
        <v>2</v>
      </c>
      <c r="AA61" s="6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7" t="s">
        <v>99</v>
      </c>
      <c r="B62" s="3"/>
      <c r="C62" s="3"/>
      <c r="D62" s="3"/>
      <c r="E62" s="3"/>
      <c r="F62" s="3"/>
      <c r="G62" s="3"/>
      <c r="H62" s="3"/>
      <c r="I62" s="3"/>
      <c r="J62" s="4"/>
      <c r="K62" s="15">
        <f>K36</f>
        <v>5168.282</v>
      </c>
      <c r="M62" s="7" t="s">
        <v>99</v>
      </c>
      <c r="N62" s="3"/>
      <c r="O62" s="3"/>
      <c r="P62" s="3"/>
      <c r="Q62" s="3"/>
      <c r="R62" s="3"/>
      <c r="S62" s="3"/>
      <c r="T62" s="3"/>
      <c r="U62" s="3"/>
      <c r="V62" s="4"/>
      <c r="W62" s="15">
        <f>K62</f>
        <v>5168.282</v>
      </c>
      <c r="Y62" s="7" t="s">
        <v>99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>W62</f>
        <v>5168.282</v>
      </c>
    </row>
    <row r="63" spans="1:35" ht="15.75">
      <c r="A63" s="7" t="s">
        <v>15</v>
      </c>
      <c r="B63" s="3"/>
      <c r="C63" s="3"/>
      <c r="D63" s="3"/>
      <c r="E63" s="3"/>
      <c r="F63" s="3"/>
      <c r="G63" s="3"/>
      <c r="H63" s="3"/>
      <c r="I63" s="3"/>
      <c r="J63" s="4"/>
      <c r="K63" s="15">
        <f>K37</f>
        <v>262.794</v>
      </c>
      <c r="M63" s="7" t="s">
        <v>15</v>
      </c>
      <c r="N63" s="3"/>
      <c r="O63" s="3"/>
      <c r="P63" s="3"/>
      <c r="Q63" s="3"/>
      <c r="R63" s="3"/>
      <c r="S63" s="3"/>
      <c r="T63" s="3"/>
      <c r="U63" s="3"/>
      <c r="V63" s="4"/>
      <c r="W63" s="15">
        <f>K63</f>
        <v>262.794</v>
      </c>
      <c r="Y63" s="7" t="s">
        <v>15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>W63</f>
        <v>262.794</v>
      </c>
    </row>
    <row r="64" spans="1:35" ht="15.75">
      <c r="A64" s="7" t="s">
        <v>53</v>
      </c>
      <c r="B64" s="3"/>
      <c r="C64" s="3"/>
      <c r="D64" s="3"/>
      <c r="E64" s="3"/>
      <c r="F64" s="3"/>
      <c r="G64" s="3"/>
      <c r="H64" s="3"/>
      <c r="I64" s="3"/>
      <c r="J64" s="4"/>
      <c r="K64" s="15">
        <f>AI38</f>
        <v>1927.1560000000002</v>
      </c>
      <c r="M64" s="7" t="s">
        <v>53</v>
      </c>
      <c r="N64" s="3"/>
      <c r="O64" s="3"/>
      <c r="P64" s="3"/>
      <c r="Q64" s="3"/>
      <c r="R64" s="3"/>
      <c r="S64" s="3"/>
      <c r="T64" s="3"/>
      <c r="U64" s="3"/>
      <c r="V64" s="4"/>
      <c r="W64" s="15">
        <f>K64</f>
        <v>1927.1560000000002</v>
      </c>
      <c r="Y64" s="7" t="s">
        <v>53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W64</f>
        <v>1927.1560000000002</v>
      </c>
    </row>
    <row r="65" spans="1:35" ht="15.75">
      <c r="A65" s="7" t="s">
        <v>54</v>
      </c>
      <c r="B65" s="3"/>
      <c r="C65" s="3"/>
      <c r="D65" s="3"/>
      <c r="E65" s="3"/>
      <c r="F65" s="3"/>
      <c r="G65" s="3"/>
      <c r="H65" s="3"/>
      <c r="I65" s="3"/>
      <c r="J65" s="4"/>
      <c r="K65" s="15">
        <f>K39</f>
        <v>1251.4</v>
      </c>
      <c r="M65" s="7" t="s">
        <v>54</v>
      </c>
      <c r="N65" s="3"/>
      <c r="O65" s="3"/>
      <c r="P65" s="3"/>
      <c r="Q65" s="3"/>
      <c r="R65" s="3"/>
      <c r="S65" s="3"/>
      <c r="T65" s="3"/>
      <c r="U65" s="3"/>
      <c r="V65" s="4"/>
      <c r="W65" s="15">
        <f>K65</f>
        <v>1251.4</v>
      </c>
      <c r="Y65" s="7" t="s">
        <v>54</v>
      </c>
      <c r="Z65" s="3"/>
      <c r="AA65" s="3"/>
      <c r="AB65" s="3"/>
      <c r="AC65" s="3"/>
      <c r="AD65" s="3"/>
      <c r="AE65" s="3"/>
      <c r="AF65" s="3"/>
      <c r="AG65" s="3"/>
      <c r="AH65" s="4"/>
      <c r="AI65" s="15">
        <f>W65</f>
        <v>1251.4</v>
      </c>
    </row>
    <row r="66" spans="1:35" ht="15.75">
      <c r="A66" s="7" t="s">
        <v>95</v>
      </c>
      <c r="B66" s="3"/>
      <c r="C66" s="3"/>
      <c r="D66" s="3"/>
      <c r="E66" s="3"/>
      <c r="F66" s="3"/>
      <c r="G66" s="3"/>
      <c r="H66" s="3"/>
      <c r="I66" s="3"/>
      <c r="J66" s="4"/>
      <c r="K66" s="15">
        <f>AI40</f>
        <v>425.47600000000006</v>
      </c>
      <c r="M66" s="7" t="s">
        <v>95</v>
      </c>
      <c r="N66" s="3"/>
      <c r="O66" s="3"/>
      <c r="P66" s="3"/>
      <c r="Q66" s="3"/>
      <c r="R66" s="3"/>
      <c r="S66" s="3"/>
      <c r="T66" s="3"/>
      <c r="U66" s="3"/>
      <c r="V66" s="4"/>
      <c r="W66" s="15">
        <f>K66</f>
        <v>425.47600000000006</v>
      </c>
      <c r="Y66" s="7" t="s">
        <v>95</v>
      </c>
      <c r="Z66" s="3"/>
      <c r="AA66" s="3"/>
      <c r="AB66" s="3"/>
      <c r="AC66" s="3"/>
      <c r="AD66" s="3"/>
      <c r="AE66" s="3"/>
      <c r="AF66" s="3"/>
      <c r="AG66" s="3"/>
      <c r="AH66" s="4"/>
      <c r="AI66" s="15">
        <f>W66</f>
        <v>425.47600000000006</v>
      </c>
    </row>
    <row r="67" spans="1:35" ht="15.75">
      <c r="A67" s="7" t="s">
        <v>96</v>
      </c>
      <c r="B67" s="6"/>
      <c r="C67" s="6"/>
      <c r="D67" s="6"/>
      <c r="E67" s="6"/>
      <c r="F67" s="6"/>
      <c r="G67" s="6"/>
      <c r="H67" s="6"/>
      <c r="I67" s="3"/>
      <c r="J67" s="4"/>
      <c r="K67" s="14">
        <f>K69+K72+K76+K77</f>
        <v>12589</v>
      </c>
      <c r="M67" s="7" t="s">
        <v>96</v>
      </c>
      <c r="N67" s="6"/>
      <c r="O67" s="6"/>
      <c r="P67" s="6"/>
      <c r="Q67" s="6"/>
      <c r="R67" s="6"/>
      <c r="S67" s="6"/>
      <c r="T67" s="6"/>
      <c r="U67" s="3"/>
      <c r="V67" s="4"/>
      <c r="W67" s="14">
        <f>W71+W77</f>
        <v>270</v>
      </c>
      <c r="Y67" s="7" t="s">
        <v>96</v>
      </c>
      <c r="Z67" s="6"/>
      <c r="AA67" s="6"/>
      <c r="AB67" s="6"/>
      <c r="AC67" s="6"/>
      <c r="AD67" s="6"/>
      <c r="AE67" s="6"/>
      <c r="AF67" s="6"/>
      <c r="AG67" s="3"/>
      <c r="AH67" s="4"/>
      <c r="AI67" s="14">
        <f>AI77</f>
        <v>270</v>
      </c>
    </row>
    <row r="68" spans="1:35" ht="15">
      <c r="A68" s="2" t="s">
        <v>4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4</v>
      </c>
      <c r="N68" s="3"/>
      <c r="O68" s="3"/>
      <c r="P68" s="3"/>
      <c r="Q68" s="3"/>
      <c r="R68" s="3"/>
      <c r="S68" s="3"/>
      <c r="T68" s="3"/>
      <c r="U68" s="3"/>
      <c r="V68" s="4"/>
      <c r="W68" s="5" t="s">
        <v>16</v>
      </c>
      <c r="Y68" s="2" t="s">
        <v>4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5</v>
      </c>
      <c r="B69" s="3"/>
      <c r="C69" s="3"/>
      <c r="D69" s="3"/>
      <c r="E69" s="3"/>
      <c r="F69" s="3"/>
      <c r="G69" s="3"/>
      <c r="H69" s="3"/>
      <c r="I69" s="3"/>
      <c r="J69" s="4"/>
      <c r="K69" s="5">
        <v>6679</v>
      </c>
      <c r="M69" s="2" t="s">
        <v>5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5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6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6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6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7</v>
      </c>
      <c r="B71" s="3"/>
      <c r="C71" s="3"/>
      <c r="D71" s="3"/>
      <c r="E71" s="3"/>
      <c r="F71" s="3"/>
      <c r="G71" s="3"/>
      <c r="H71" s="3"/>
      <c r="I71" s="3"/>
      <c r="J71" s="4"/>
      <c r="K71" s="5" t="s">
        <v>16</v>
      </c>
      <c r="M71" s="2" t="s">
        <v>7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7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8" t="s">
        <v>8</v>
      </c>
      <c r="B72" s="9"/>
      <c r="C72" s="9"/>
      <c r="D72" s="9"/>
      <c r="E72" s="9"/>
      <c r="F72" s="9"/>
      <c r="G72" s="9"/>
      <c r="H72" s="9"/>
      <c r="I72" s="9"/>
      <c r="J72" s="10"/>
      <c r="K72" s="5">
        <v>2490</v>
      </c>
      <c r="M72" s="8" t="s">
        <v>8</v>
      </c>
      <c r="N72" s="9"/>
      <c r="O72" s="9"/>
      <c r="P72" s="9"/>
      <c r="Q72" s="9"/>
      <c r="R72" s="9"/>
      <c r="S72" s="9"/>
      <c r="T72" s="9"/>
      <c r="U72" s="9"/>
      <c r="V72" s="10"/>
      <c r="W72" s="5" t="s">
        <v>16</v>
      </c>
      <c r="Y72" s="8" t="s">
        <v>8</v>
      </c>
      <c r="Z72" s="9"/>
      <c r="AA72" s="9"/>
      <c r="AB72" s="9"/>
      <c r="AC72" s="9"/>
      <c r="AD72" s="9"/>
      <c r="AE72" s="9"/>
      <c r="AF72" s="9"/>
      <c r="AG72" s="9"/>
      <c r="AH72" s="10"/>
      <c r="AI72" s="5" t="s">
        <v>16</v>
      </c>
    </row>
    <row r="73" spans="1:35" ht="15">
      <c r="A73" s="2" t="s">
        <v>9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9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9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10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10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10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8" t="s">
        <v>11</v>
      </c>
      <c r="B75" s="9"/>
      <c r="C75" s="9"/>
      <c r="D75" s="9"/>
      <c r="E75" s="9"/>
      <c r="F75" s="9"/>
      <c r="G75" s="9"/>
      <c r="H75" s="9"/>
      <c r="I75" s="9"/>
      <c r="J75" s="10"/>
      <c r="K75" s="5"/>
      <c r="M75" s="8" t="s">
        <v>11</v>
      </c>
      <c r="N75" s="9"/>
      <c r="O75" s="9"/>
      <c r="P75" s="9"/>
      <c r="Q75" s="9"/>
      <c r="R75" s="9"/>
      <c r="S75" s="9"/>
      <c r="T75" s="9"/>
      <c r="U75" s="9"/>
      <c r="V75" s="10"/>
      <c r="W75" s="5"/>
      <c r="Y75" s="8" t="s">
        <v>11</v>
      </c>
      <c r="Z75" s="9"/>
      <c r="AA75" s="9"/>
      <c r="AB75" s="9"/>
      <c r="AC75" s="9"/>
      <c r="AD75" s="9"/>
      <c r="AE75" s="9"/>
      <c r="AF75" s="9"/>
      <c r="AG75" s="9"/>
      <c r="AH75" s="10"/>
      <c r="AI75" s="5"/>
    </row>
    <row r="76" spans="1:35" ht="15">
      <c r="A76" s="2" t="s">
        <v>97</v>
      </c>
      <c r="B76" s="3"/>
      <c r="C76" s="3"/>
      <c r="D76" s="3"/>
      <c r="E76" s="3"/>
      <c r="F76" s="3"/>
      <c r="G76" s="3"/>
      <c r="H76" s="3"/>
      <c r="I76" s="3"/>
      <c r="J76" s="4"/>
      <c r="K76" s="5">
        <v>3150</v>
      </c>
      <c r="M76" s="2" t="s">
        <v>12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12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2" t="s">
        <v>20</v>
      </c>
      <c r="B77" s="3"/>
      <c r="C77" s="3"/>
      <c r="D77" s="3"/>
      <c r="E77" s="3"/>
      <c r="F77" s="3"/>
      <c r="G77" s="3"/>
      <c r="H77" s="3"/>
      <c r="I77" s="3"/>
      <c r="J77" s="4"/>
      <c r="K77" s="5">
        <f>K51</f>
        <v>270</v>
      </c>
      <c r="M77" s="2" t="s">
        <v>20</v>
      </c>
      <c r="N77" s="3"/>
      <c r="O77" s="3"/>
      <c r="P77" s="3"/>
      <c r="Q77" s="3"/>
      <c r="R77" s="3"/>
      <c r="S77" s="3"/>
      <c r="T77" s="3"/>
      <c r="U77" s="3"/>
      <c r="V77" s="4"/>
      <c r="W77" s="5">
        <f>K77</f>
        <v>270</v>
      </c>
      <c r="Y77" s="2" t="s">
        <v>20</v>
      </c>
      <c r="Z77" s="3"/>
      <c r="AA77" s="3"/>
      <c r="AB77" s="3"/>
      <c r="AC77" s="3"/>
      <c r="AD77" s="3"/>
      <c r="AE77" s="3"/>
      <c r="AF77" s="3"/>
      <c r="AG77" s="3"/>
      <c r="AH77" s="4"/>
      <c r="AI77" s="5">
        <f>W77</f>
        <v>270</v>
      </c>
    </row>
    <row r="78" spans="1:35" ht="15">
      <c r="A78" s="8" t="s">
        <v>13</v>
      </c>
      <c r="B78" s="9"/>
      <c r="C78" s="9"/>
      <c r="D78" s="9"/>
      <c r="E78" s="9"/>
      <c r="F78" s="9"/>
      <c r="G78" s="9"/>
      <c r="H78" s="9"/>
      <c r="I78" s="9"/>
      <c r="J78" s="10"/>
      <c r="K78" s="15">
        <f>K62+K63+K64+K65+K66+K67</f>
        <v>21624.108</v>
      </c>
      <c r="M78" s="8" t="s">
        <v>13</v>
      </c>
      <c r="N78" s="9"/>
      <c r="O78" s="9"/>
      <c r="P78" s="9"/>
      <c r="Q78" s="9"/>
      <c r="R78" s="9"/>
      <c r="S78" s="9"/>
      <c r="T78" s="9"/>
      <c r="U78" s="9"/>
      <c r="V78" s="10"/>
      <c r="W78" s="15">
        <f>W62+W63+W64+W65+W66+W67</f>
        <v>9305.108</v>
      </c>
      <c r="Y78" s="8" t="s">
        <v>13</v>
      </c>
      <c r="Z78" s="9"/>
      <c r="AA78" s="9"/>
      <c r="AB78" s="9"/>
      <c r="AC78" s="9"/>
      <c r="AD78" s="9"/>
      <c r="AE78" s="9"/>
      <c r="AF78" s="9"/>
      <c r="AG78" s="9"/>
      <c r="AH78" s="10"/>
      <c r="AI78" s="15">
        <f>AI62+AI63+AI64+AI65+AI66+AI67</f>
        <v>9305.108</v>
      </c>
    </row>
    <row r="80" spans="5:30" ht="12.75">
      <c r="E80" s="18" t="s">
        <v>21</v>
      </c>
      <c r="R80" s="19" t="s">
        <v>22</v>
      </c>
      <c r="AD80" s="19" t="s">
        <v>23</v>
      </c>
    </row>
    <row r="81" spans="1:35" ht="15">
      <c r="A81" s="2" t="s">
        <v>84</v>
      </c>
      <c r="B81" s="3"/>
      <c r="C81" s="3"/>
      <c r="D81" s="3"/>
      <c r="E81" s="3"/>
      <c r="F81" s="3"/>
      <c r="G81" s="3"/>
      <c r="H81" s="3"/>
      <c r="I81" s="3"/>
      <c r="J81" s="4"/>
      <c r="K81" s="12">
        <f>AI60+AI55-AI78</f>
        <v>-120.945999999989</v>
      </c>
      <c r="M81" s="2" t="s">
        <v>82</v>
      </c>
      <c r="N81" s="3"/>
      <c r="O81" s="3"/>
      <c r="P81" s="3"/>
      <c r="Q81" s="3"/>
      <c r="R81" s="3"/>
      <c r="S81" s="3"/>
      <c r="T81" s="3"/>
      <c r="U81" s="3"/>
      <c r="V81" s="4"/>
      <c r="W81" s="17"/>
      <c r="Y81" s="2" t="s">
        <v>87</v>
      </c>
      <c r="Z81" s="3"/>
      <c r="AA81" s="3"/>
      <c r="AB81" s="3"/>
      <c r="AC81" s="3"/>
      <c r="AD81" s="3"/>
      <c r="AE81" s="3"/>
      <c r="AF81" s="3"/>
      <c r="AG81" s="3"/>
      <c r="AH81" s="4"/>
      <c r="AI81" s="17"/>
    </row>
    <row r="82" spans="1:35" ht="15">
      <c r="A82" s="2" t="s">
        <v>85</v>
      </c>
      <c r="B82" s="3"/>
      <c r="C82" s="3"/>
      <c r="D82" s="3"/>
      <c r="E82" s="3"/>
      <c r="F82" s="3"/>
      <c r="G82" s="3"/>
      <c r="H82" s="3"/>
      <c r="I82" s="3"/>
      <c r="J82" s="4"/>
      <c r="K82" s="15"/>
      <c r="M82" s="2" t="s">
        <v>83</v>
      </c>
      <c r="N82" s="3"/>
      <c r="O82" s="3"/>
      <c r="P82" s="3"/>
      <c r="Q82" s="3"/>
      <c r="R82" s="3"/>
      <c r="S82" s="3"/>
      <c r="T82" s="3"/>
      <c r="U82" s="3"/>
      <c r="V82" s="4"/>
      <c r="W82" s="15">
        <f>K86+K81-K104</f>
        <v>1118.0600000000122</v>
      </c>
      <c r="Y82" s="2" t="s">
        <v>86</v>
      </c>
      <c r="Z82" s="3"/>
      <c r="AA82" s="3"/>
      <c r="AB82" s="3"/>
      <c r="AC82" s="3"/>
      <c r="AD82" s="3"/>
      <c r="AE82" s="3"/>
      <c r="AF82" s="3"/>
      <c r="AG82" s="3"/>
      <c r="AH82" s="4"/>
      <c r="AI82" s="15">
        <f>W82+W86-W104</f>
        <v>3088.0660000000134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3">
        <f>K57</f>
        <v>1251.4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3">
        <f>K83</f>
        <v>1251.4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3">
        <f>W83</f>
        <v>1251.4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4">
        <f>K58</f>
        <v>27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4">
        <f>K84</f>
        <v>27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4">
        <f>W84</f>
        <v>27</v>
      </c>
    </row>
    <row r="85" spans="1:35" ht="15">
      <c r="A85" s="2" t="s">
        <v>49</v>
      </c>
      <c r="B85" s="3"/>
      <c r="C85" s="3"/>
      <c r="D85" s="3"/>
      <c r="E85" s="3"/>
      <c r="F85" s="3"/>
      <c r="G85" s="3"/>
      <c r="H85" s="3"/>
      <c r="I85" s="3"/>
      <c r="J85" s="4"/>
      <c r="K85" s="14">
        <f>K59</f>
        <v>9.01</v>
      </c>
      <c r="M85" s="2" t="s">
        <v>51</v>
      </c>
      <c r="N85" s="3"/>
      <c r="O85" s="3"/>
      <c r="P85" s="3"/>
      <c r="Q85" s="3"/>
      <c r="R85" s="3"/>
      <c r="S85" s="3"/>
      <c r="T85" s="3"/>
      <c r="U85" s="3"/>
      <c r="V85" s="4"/>
      <c r="W85" s="14">
        <f>K85</f>
        <v>9.01</v>
      </c>
      <c r="Y85" s="2" t="s">
        <v>49</v>
      </c>
      <c r="Z85" s="3"/>
      <c r="AA85" s="3"/>
      <c r="AB85" s="3"/>
      <c r="AC85" s="3"/>
      <c r="AD85" s="3"/>
      <c r="AE85" s="3"/>
      <c r="AF85" s="3"/>
      <c r="AG85" s="3"/>
      <c r="AH85" s="4"/>
      <c r="AI85" s="14">
        <f>W85</f>
        <v>9.01</v>
      </c>
    </row>
    <row r="86" spans="1:35" ht="15">
      <c r="A86" s="2" t="s">
        <v>37</v>
      </c>
      <c r="B86" s="3"/>
      <c r="C86" s="3"/>
      <c r="D86" s="3"/>
      <c r="E86" s="3"/>
      <c r="F86" s="3"/>
      <c r="G86" s="3"/>
      <c r="H86" s="3"/>
      <c r="I86" s="3"/>
      <c r="J86" s="4"/>
      <c r="K86" s="15">
        <f>K60</f>
        <v>11275.114000000001</v>
      </c>
      <c r="M86" s="2" t="s">
        <v>36</v>
      </c>
      <c r="N86" s="3"/>
      <c r="O86" s="3"/>
      <c r="P86" s="3"/>
      <c r="Q86" s="3"/>
      <c r="R86" s="3"/>
      <c r="S86" s="3"/>
      <c r="T86" s="3"/>
      <c r="U86" s="3"/>
      <c r="V86" s="4"/>
      <c r="W86" s="15">
        <f>K86</f>
        <v>11275.114000000001</v>
      </c>
      <c r="Y86" s="2" t="s">
        <v>52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>W86</f>
        <v>11275.114000000001</v>
      </c>
    </row>
    <row r="87" spans="1:35" ht="15.75">
      <c r="A87" s="2"/>
      <c r="B87" s="6" t="s">
        <v>2</v>
      </c>
      <c r="C87" s="6"/>
      <c r="D87" s="3"/>
      <c r="E87" s="3"/>
      <c r="F87" s="3"/>
      <c r="G87" s="3"/>
      <c r="H87" s="3"/>
      <c r="I87" s="3"/>
      <c r="J87" s="4"/>
      <c r="K87" s="5"/>
      <c r="M87" s="2"/>
      <c r="N87" s="6" t="s">
        <v>2</v>
      </c>
      <c r="O87" s="6"/>
      <c r="P87" s="3"/>
      <c r="Q87" s="3"/>
      <c r="R87" s="3"/>
      <c r="S87" s="3"/>
      <c r="T87" s="3"/>
      <c r="U87" s="3"/>
      <c r="V87" s="4"/>
      <c r="W87" s="5"/>
      <c r="Y87" s="2"/>
      <c r="Z87" s="6" t="s">
        <v>2</v>
      </c>
      <c r="AA87" s="6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7" t="s">
        <v>99</v>
      </c>
      <c r="B88" s="3"/>
      <c r="C88" s="3"/>
      <c r="D88" s="3"/>
      <c r="E88" s="3"/>
      <c r="F88" s="3"/>
      <c r="G88" s="3"/>
      <c r="H88" s="3"/>
      <c r="I88" s="3"/>
      <c r="J88" s="4"/>
      <c r="K88" s="15">
        <f>K62</f>
        <v>5168.282</v>
      </c>
      <c r="M88" s="7" t="s">
        <v>99</v>
      </c>
      <c r="N88" s="3"/>
      <c r="O88" s="3"/>
      <c r="P88" s="3"/>
      <c r="Q88" s="3"/>
      <c r="R88" s="3"/>
      <c r="S88" s="3"/>
      <c r="T88" s="3"/>
      <c r="U88" s="3"/>
      <c r="V88" s="4"/>
      <c r="W88" s="15">
        <f>K88</f>
        <v>5168.282</v>
      </c>
      <c r="Y88" s="7" t="s">
        <v>99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>W88</f>
        <v>5168.282</v>
      </c>
    </row>
    <row r="89" spans="1:35" ht="15.75">
      <c r="A89" s="7" t="s">
        <v>15</v>
      </c>
      <c r="B89" s="3"/>
      <c r="C89" s="3"/>
      <c r="D89" s="3"/>
      <c r="E89" s="3"/>
      <c r="F89" s="3"/>
      <c r="G89" s="3"/>
      <c r="H89" s="3"/>
      <c r="I89" s="3"/>
      <c r="J89" s="4"/>
      <c r="K89" s="15">
        <f>K63</f>
        <v>262.794</v>
      </c>
      <c r="M89" s="7" t="s">
        <v>15</v>
      </c>
      <c r="N89" s="3"/>
      <c r="O89" s="3"/>
      <c r="P89" s="3"/>
      <c r="Q89" s="3"/>
      <c r="R89" s="3"/>
      <c r="S89" s="3"/>
      <c r="T89" s="3"/>
      <c r="U89" s="3"/>
      <c r="V89" s="4"/>
      <c r="W89" s="15">
        <f>K89</f>
        <v>262.794</v>
      </c>
      <c r="Y89" s="7" t="s">
        <v>15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>W89</f>
        <v>262.794</v>
      </c>
    </row>
    <row r="90" spans="1:35" ht="15.75">
      <c r="A90" s="7" t="s">
        <v>53</v>
      </c>
      <c r="B90" s="3"/>
      <c r="C90" s="3"/>
      <c r="D90" s="3"/>
      <c r="E90" s="3"/>
      <c r="F90" s="3"/>
      <c r="G90" s="3"/>
      <c r="H90" s="3"/>
      <c r="I90" s="3"/>
      <c r="J90" s="4"/>
      <c r="K90" s="15">
        <f>K64</f>
        <v>1927.1560000000002</v>
      </c>
      <c r="M90" s="7" t="s">
        <v>53</v>
      </c>
      <c r="N90" s="3"/>
      <c r="O90" s="3"/>
      <c r="P90" s="3"/>
      <c r="Q90" s="3"/>
      <c r="R90" s="3"/>
      <c r="S90" s="3"/>
      <c r="T90" s="3"/>
      <c r="U90" s="3"/>
      <c r="V90" s="4"/>
      <c r="W90" s="15">
        <f>K90</f>
        <v>1927.1560000000002</v>
      </c>
      <c r="Y90" s="7" t="s">
        <v>53</v>
      </c>
      <c r="Z90" s="3"/>
      <c r="AA90" s="3"/>
      <c r="AB90" s="3"/>
      <c r="AC90" s="3"/>
      <c r="AD90" s="3"/>
      <c r="AE90" s="3"/>
      <c r="AF90" s="3"/>
      <c r="AG90" s="3"/>
      <c r="AH90" s="4"/>
      <c r="AI90" s="15">
        <f>W90</f>
        <v>1927.1560000000002</v>
      </c>
    </row>
    <row r="91" spans="1:35" ht="15.75">
      <c r="A91" s="7" t="s">
        <v>54</v>
      </c>
      <c r="B91" s="3"/>
      <c r="C91" s="3"/>
      <c r="D91" s="3"/>
      <c r="E91" s="3"/>
      <c r="F91" s="3"/>
      <c r="G91" s="3"/>
      <c r="H91" s="3"/>
      <c r="I91" s="3"/>
      <c r="J91" s="4"/>
      <c r="K91" s="15">
        <f>K65</f>
        <v>1251.4</v>
      </c>
      <c r="M91" s="7" t="s">
        <v>54</v>
      </c>
      <c r="N91" s="3"/>
      <c r="O91" s="3"/>
      <c r="P91" s="3"/>
      <c r="Q91" s="3"/>
      <c r="R91" s="3"/>
      <c r="S91" s="3"/>
      <c r="T91" s="3"/>
      <c r="U91" s="3"/>
      <c r="V91" s="4"/>
      <c r="W91" s="15">
        <f>K91</f>
        <v>1251.4</v>
      </c>
      <c r="Y91" s="7" t="s">
        <v>54</v>
      </c>
      <c r="Z91" s="3"/>
      <c r="AA91" s="3"/>
      <c r="AB91" s="3"/>
      <c r="AC91" s="3"/>
      <c r="AD91" s="3"/>
      <c r="AE91" s="3"/>
      <c r="AF91" s="3"/>
      <c r="AG91" s="3"/>
      <c r="AH91" s="4"/>
      <c r="AI91" s="15">
        <f>W91</f>
        <v>1251.4</v>
      </c>
    </row>
    <row r="92" spans="1:35" ht="15.75">
      <c r="A92" s="7" t="s">
        <v>95</v>
      </c>
      <c r="B92" s="3"/>
      <c r="C92" s="3"/>
      <c r="D92" s="3"/>
      <c r="E92" s="3"/>
      <c r="F92" s="3"/>
      <c r="G92" s="3"/>
      <c r="H92" s="3"/>
      <c r="I92" s="3"/>
      <c r="J92" s="4"/>
      <c r="K92" s="15">
        <f>K66</f>
        <v>425.47600000000006</v>
      </c>
      <c r="M92" s="7" t="s">
        <v>95</v>
      </c>
      <c r="N92" s="3"/>
      <c r="O92" s="3"/>
      <c r="P92" s="3"/>
      <c r="Q92" s="3"/>
      <c r="R92" s="3"/>
      <c r="S92" s="3"/>
      <c r="T92" s="3"/>
      <c r="U92" s="3"/>
      <c r="V92" s="4"/>
      <c r="W92" s="15">
        <f>K92</f>
        <v>425.47600000000006</v>
      </c>
      <c r="Y92" s="7" t="s">
        <v>95</v>
      </c>
      <c r="Z92" s="3"/>
      <c r="AA92" s="3"/>
      <c r="AB92" s="3"/>
      <c r="AC92" s="3"/>
      <c r="AD92" s="3"/>
      <c r="AE92" s="3"/>
      <c r="AF92" s="3"/>
      <c r="AG92" s="3"/>
      <c r="AH92" s="4"/>
      <c r="AI92" s="15">
        <f>W92</f>
        <v>425.47600000000006</v>
      </c>
    </row>
    <row r="93" spans="1:35" ht="15.75">
      <c r="A93" s="7" t="s">
        <v>96</v>
      </c>
      <c r="B93" s="6"/>
      <c r="C93" s="6"/>
      <c r="D93" s="6"/>
      <c r="E93" s="6"/>
      <c r="F93" s="6"/>
      <c r="G93" s="6"/>
      <c r="H93" s="6"/>
      <c r="I93" s="3"/>
      <c r="J93" s="4"/>
      <c r="K93" s="14">
        <f>K102+K103</f>
        <v>1001</v>
      </c>
      <c r="M93" s="7" t="s">
        <v>96</v>
      </c>
      <c r="N93" s="6"/>
      <c r="O93" s="6"/>
      <c r="P93" s="6"/>
      <c r="Q93" s="6"/>
      <c r="R93" s="6"/>
      <c r="S93" s="6"/>
      <c r="T93" s="6"/>
      <c r="U93" s="3"/>
      <c r="V93" s="4"/>
      <c r="W93" s="14">
        <f>W97+W103</f>
        <v>270</v>
      </c>
      <c r="Y93" s="7" t="s">
        <v>96</v>
      </c>
      <c r="Z93" s="6"/>
      <c r="AA93" s="6"/>
      <c r="AB93" s="6"/>
      <c r="AC93" s="6"/>
      <c r="AD93" s="6"/>
      <c r="AE93" s="6"/>
      <c r="AF93" s="6"/>
      <c r="AG93" s="3"/>
      <c r="AH93" s="4"/>
      <c r="AI93" s="14">
        <f>AI103</f>
        <v>270</v>
      </c>
    </row>
    <row r="94" spans="1:35" ht="15">
      <c r="A94" s="2" t="s">
        <v>4</v>
      </c>
      <c r="B94" s="3"/>
      <c r="C94" s="3"/>
      <c r="D94" s="3"/>
      <c r="E94" s="3"/>
      <c r="F94" s="3"/>
      <c r="G94" s="3"/>
      <c r="H94" s="3"/>
      <c r="I94" s="3"/>
      <c r="J94" s="4"/>
      <c r="K94" s="5" t="s">
        <v>16</v>
      </c>
      <c r="M94" s="2" t="s">
        <v>4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4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5</v>
      </c>
      <c r="B95" s="3"/>
      <c r="C95" s="3"/>
      <c r="D95" s="3"/>
      <c r="E95" s="3"/>
      <c r="F95" s="3"/>
      <c r="G95" s="3"/>
      <c r="H95" s="3"/>
      <c r="I95" s="3"/>
      <c r="J95" s="4"/>
      <c r="K95" s="5" t="s">
        <v>16</v>
      </c>
      <c r="M95" s="2" t="s">
        <v>5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5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6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6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6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7</v>
      </c>
      <c r="B97" s="3"/>
      <c r="C97" s="3"/>
      <c r="D97" s="3"/>
      <c r="E97" s="3"/>
      <c r="F97" s="3"/>
      <c r="G97" s="3"/>
      <c r="H97" s="3"/>
      <c r="I97" s="3"/>
      <c r="J97" s="4"/>
      <c r="K97" s="5" t="s">
        <v>16</v>
      </c>
      <c r="M97" s="2" t="s">
        <v>7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7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8" t="s">
        <v>8</v>
      </c>
      <c r="B98" s="9"/>
      <c r="C98" s="9"/>
      <c r="D98" s="9"/>
      <c r="E98" s="9"/>
      <c r="F98" s="9"/>
      <c r="G98" s="9"/>
      <c r="H98" s="9"/>
      <c r="I98" s="9"/>
      <c r="J98" s="10"/>
      <c r="K98" s="5"/>
      <c r="M98" s="8" t="s">
        <v>8</v>
      </c>
      <c r="N98" s="9"/>
      <c r="O98" s="9"/>
      <c r="P98" s="9"/>
      <c r="Q98" s="9"/>
      <c r="R98" s="9"/>
      <c r="S98" s="9"/>
      <c r="T98" s="9"/>
      <c r="U98" s="9"/>
      <c r="V98" s="10"/>
      <c r="W98" s="5"/>
      <c r="Y98" s="8" t="s">
        <v>8</v>
      </c>
      <c r="Z98" s="9"/>
      <c r="AA98" s="9"/>
      <c r="AB98" s="9"/>
      <c r="AC98" s="9"/>
      <c r="AD98" s="9"/>
      <c r="AE98" s="9"/>
      <c r="AF98" s="9"/>
      <c r="AG98" s="9"/>
      <c r="AH98" s="10"/>
      <c r="AI98" s="5" t="s">
        <v>16</v>
      </c>
    </row>
    <row r="99" spans="1:35" ht="15">
      <c r="A99" s="2" t="s">
        <v>9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9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9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10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10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10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8" t="s">
        <v>11</v>
      </c>
      <c r="B101" s="9"/>
      <c r="C101" s="9"/>
      <c r="D101" s="9"/>
      <c r="E101" s="9"/>
      <c r="F101" s="9"/>
      <c r="G101" s="9"/>
      <c r="H101" s="9"/>
      <c r="I101" s="9"/>
      <c r="J101" s="10"/>
      <c r="K101" s="5"/>
      <c r="M101" s="8" t="s">
        <v>11</v>
      </c>
      <c r="N101" s="9"/>
      <c r="O101" s="9"/>
      <c r="P101" s="9"/>
      <c r="Q101" s="9"/>
      <c r="R101" s="9"/>
      <c r="S101" s="9"/>
      <c r="T101" s="9"/>
      <c r="U101" s="9"/>
      <c r="V101" s="10"/>
      <c r="W101" s="5"/>
      <c r="Y101" s="8" t="s">
        <v>11</v>
      </c>
      <c r="Z101" s="9"/>
      <c r="AA101" s="9"/>
      <c r="AB101" s="9"/>
      <c r="AC101" s="9"/>
      <c r="AD101" s="9"/>
      <c r="AE101" s="9"/>
      <c r="AF101" s="9"/>
      <c r="AG101" s="9"/>
      <c r="AH101" s="10"/>
      <c r="AI101" s="5"/>
    </row>
    <row r="102" spans="1:35" ht="15">
      <c r="A102" s="2" t="s">
        <v>98</v>
      </c>
      <c r="B102" s="3"/>
      <c r="C102" s="3"/>
      <c r="D102" s="3"/>
      <c r="E102" s="3"/>
      <c r="F102" s="3"/>
      <c r="G102" s="3"/>
      <c r="H102" s="3"/>
      <c r="I102" s="3"/>
      <c r="J102" s="4"/>
      <c r="K102" s="5">
        <v>731</v>
      </c>
      <c r="M102" s="2" t="s">
        <v>12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12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2" t="s">
        <v>20</v>
      </c>
      <c r="B103" s="3"/>
      <c r="C103" s="3"/>
      <c r="D103" s="3"/>
      <c r="E103" s="3"/>
      <c r="F103" s="3"/>
      <c r="G103" s="3"/>
      <c r="H103" s="3"/>
      <c r="I103" s="3"/>
      <c r="J103" s="4"/>
      <c r="K103" s="5">
        <f>K77</f>
        <v>270</v>
      </c>
      <c r="M103" s="2" t="s">
        <v>20</v>
      </c>
      <c r="N103" s="3"/>
      <c r="O103" s="3"/>
      <c r="P103" s="3"/>
      <c r="Q103" s="3"/>
      <c r="R103" s="3"/>
      <c r="S103" s="3"/>
      <c r="T103" s="3"/>
      <c r="U103" s="3"/>
      <c r="V103" s="4"/>
      <c r="W103" s="5">
        <f>W77</f>
        <v>270</v>
      </c>
      <c r="Y103" s="2" t="s">
        <v>20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5">
        <f>W103</f>
        <v>270</v>
      </c>
    </row>
    <row r="104" spans="1:35" ht="15">
      <c r="A104" s="8" t="s">
        <v>13</v>
      </c>
      <c r="B104" s="9"/>
      <c r="C104" s="9"/>
      <c r="D104" s="9"/>
      <c r="E104" s="9"/>
      <c r="F104" s="9"/>
      <c r="G104" s="9"/>
      <c r="H104" s="9"/>
      <c r="I104" s="9"/>
      <c r="J104" s="10"/>
      <c r="K104" s="15">
        <f>K88+K89+K90+K91+K92+K93</f>
        <v>10036.108</v>
      </c>
      <c r="M104" s="8" t="s">
        <v>13</v>
      </c>
      <c r="N104" s="9"/>
      <c r="O104" s="9"/>
      <c r="P104" s="9"/>
      <c r="Q104" s="9"/>
      <c r="R104" s="9"/>
      <c r="S104" s="9"/>
      <c r="T104" s="9"/>
      <c r="U104" s="9"/>
      <c r="V104" s="10"/>
      <c r="W104" s="15">
        <f>W88+W89+W90+W91+W92+W93</f>
        <v>9305.108</v>
      </c>
      <c r="Y104" s="8" t="s">
        <v>13</v>
      </c>
      <c r="Z104" s="9"/>
      <c r="AA104" s="9"/>
      <c r="AB104" s="9"/>
      <c r="AC104" s="9"/>
      <c r="AD104" s="9"/>
      <c r="AE104" s="9"/>
      <c r="AF104" s="9"/>
      <c r="AG104" s="9"/>
      <c r="AH104" s="10"/>
      <c r="AI104" s="15">
        <f>AI88+AI89+AI90+AI91+AI92+AI93</f>
        <v>9305.108</v>
      </c>
    </row>
    <row r="106" ht="12.75">
      <c r="AI106" s="20" t="s">
        <v>16</v>
      </c>
    </row>
    <row r="107" ht="12.75">
      <c r="AI107" s="25">
        <f>AI82+AI86-AI104</f>
        <v>5058.072000000015</v>
      </c>
    </row>
    <row r="109" ht="12.75">
      <c r="AI109" s="2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2014-02-10T10:17:51Z</cp:lastPrinted>
  <dcterms:created xsi:type="dcterms:W3CDTF">2012-04-11T04:13:08Z</dcterms:created>
  <dcterms:modified xsi:type="dcterms:W3CDTF">2017-05-15T11:49:56Z</dcterms:modified>
  <cp:category/>
  <cp:version/>
  <cp:contentType/>
  <cp:contentStatus/>
</cp:coreProperties>
</file>