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<sst xmlns="http://schemas.openxmlformats.org/spreadsheetml/2006/main" count="380" uniqueCount="100">
  <si>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</si>
  <si>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</si>
  <si>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</si>
  <si>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</si>
  <si>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</si>
  <si>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</si>
  <si>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</si>
  <si>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</si>
  <si>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</si>
  <si>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</si>
  <si>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</si>
  <si>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</si>
  <si>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</si>
  <si>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</si>
  <si>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</si>
  <si>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</si>
  <si>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</si>
  <si>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</si>
  <si>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</si>
  <si>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</si>
  <si>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</si>
  <si>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</si>
  <si>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</si>
  <si>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</si>
  <si>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</si>
  <si>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</si>
  <si>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</si>
  <si>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</si>
  <si>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</si>
  <si>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</si>
  <si>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</si>
  <si>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</si>
  <si>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</si>
  <si>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</si>
  <si>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</si>
  <si>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</si>
  <si>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</si>
  <si>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</t>
  </si>
  <si>
    <t xml:space="preserve">6.начислено за ноябрь   </t>
  </si>
  <si>
    <t xml:space="preserve">6.начислено за октябрь  </t>
  </si>
  <si>
    <t>к. Прочие работы (отдано деньгами)</t>
  </si>
  <si>
    <t xml:space="preserve">коммунальным услугам жилого дома № 7 ул. Мира за 1 квартал  </t>
  </si>
  <si>
    <t xml:space="preserve">5.начислено за 1 квартал </t>
  </si>
  <si>
    <t xml:space="preserve">коммунальным услугам жилого дома № 7 ул. Мира за 2 квартал  </t>
  </si>
  <si>
    <t xml:space="preserve">5.начислено за 2 квартал  </t>
  </si>
  <si>
    <t xml:space="preserve">коммунальным услугам жилого дома № 7 ул. Мира за 3 квартал  </t>
  </si>
  <si>
    <t xml:space="preserve">5.начислено за 3 квартал  </t>
  </si>
  <si>
    <t xml:space="preserve">коммунальным услугам жилого дома № 7 ул. Мира за 4 квартал  </t>
  </si>
  <si>
    <t xml:space="preserve">5.начислено за 4 квартал </t>
  </si>
  <si>
    <t xml:space="preserve">коммунальным услугам жилого дома № 7 ул. Мира  за январь  </t>
  </si>
  <si>
    <t xml:space="preserve">5. Тариф  </t>
  </si>
  <si>
    <t xml:space="preserve">коммунальным услугам жилого дома № 7 ул. Мира за февраль  </t>
  </si>
  <si>
    <t xml:space="preserve">коммунальным услугам жилого дома № 7  ул. Мира 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</si>
  <si>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</si>
  <si>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</si>
  <si>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</si>
  <si>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подъездов(ремонт откосов)</t>
  </si>
  <si>
    <t>к. Прочие работы  (демонтаж антены)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</si>
  <si>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</si>
  <si>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</si>
  <si>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</si>
  <si>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</si>
  <si>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</si>
  <si>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</si>
  <si>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</si>
  <si>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</si>
  <si>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</si>
  <si>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</si>
  <si>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</si>
  <si>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</si>
  <si>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</si>
  <si>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</si>
  <si>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</si>
  <si>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</si>
  <si>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</si>
  <si>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</si>
  <si>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</si>
  <si>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</si>
  <si>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</si>
  <si>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</si>
  <si>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</si>
  <si>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</si>
  <si>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</si>
  <si>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</si>
  <si>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</si>
  <si>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</si>
  <si>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</si>
  <si>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</si>
  <si>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</si>
  <si>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</si>
  <si>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</si>
  <si>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</si>
  <si>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</si>
  <si>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</si>
  <si>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</si>
  <si>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>к. Прочие работы   (штукатурка фасада)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</si>
  <si>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</si>
  <si>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</si>
  <si>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(окраска газовых труб)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</si>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</sst>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58</v>
      </c>
      <c r="B4" s="3"/>
      <c r="C4" s="3"/>
      <c r="D4" s="3"/>
      <c r="E4" s="3"/>
      <c r="F4" s="3"/>
      <c r="G4" s="3"/>
      <c r="H4" s="3"/>
      <c r="I4" s="3"/>
      <c r="J4" s="4"/>
      <c r="K4" s="13" t="s">
        <v>24</v>
      </c>
    </row>
    <row r="5" spans="1:11" ht="15">
      <c r="A5" s="2" t="s">
        <v>59</v>
      </c>
      <c r="B5" s="3"/>
      <c r="C5" s="3"/>
      <c r="D5" s="3"/>
      <c r="E5" s="3"/>
      <c r="F5" s="3"/>
      <c r="G5" s="3"/>
      <c r="H5" s="3"/>
      <c r="I5" s="3"/>
      <c r="J5" s="4"/>
      <c r="K5" s="13">
        <v>26645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539.9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16</v>
      </c>
    </row>
    <row r="8" spans="1:11" ht="15">
      <c r="A8" s="2" t="s">
        <v>42</v>
      </c>
      <c r="B8" s="3"/>
      <c r="C8" s="3"/>
      <c r="D8" s="3"/>
      <c r="E8" s="3"/>
      <c r="F8" s="3"/>
      <c r="G8" s="3"/>
      <c r="H8" s="3"/>
      <c r="I8" s="3"/>
      <c r="J8" s="4"/>
      <c r="K8" s="16">
        <f>Лист2!W9*3</f>
        <v>17330.789999999997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99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Лист2!W11*3</f>
        <v>6689.360999999999</v>
      </c>
    </row>
    <row r="11" spans="1:11" ht="15.75">
      <c r="A11" s="8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Лист2!W12*3</f>
        <v>340.13699999999994</v>
      </c>
    </row>
    <row r="12" spans="1:11" ht="15.75">
      <c r="A12" s="8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Лист2!W13*3</f>
        <v>2494.338</v>
      </c>
    </row>
    <row r="13" spans="1:11" ht="15.75">
      <c r="A13" s="8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Лист2!W14*3</f>
        <v>1619.6999999999998</v>
      </c>
    </row>
    <row r="14" spans="1:11" ht="15.75">
      <c r="A14" s="8" t="s">
        <v>55</v>
      </c>
      <c r="B14" s="7"/>
      <c r="C14" s="7"/>
      <c r="D14" s="7"/>
      <c r="E14" s="7"/>
      <c r="F14" s="7"/>
      <c r="G14" s="7"/>
      <c r="H14" s="7"/>
      <c r="I14" s="3"/>
      <c r="J14" s="4"/>
      <c r="K14" s="15">
        <f>Лист2!K15</f>
        <v>4150</v>
      </c>
    </row>
    <row r="15" spans="1:11" ht="15">
      <c r="A15" s="9" t="s">
        <v>14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K10+K11+K12+K13+K14</f>
        <v>15293.536</v>
      </c>
    </row>
    <row r="18" spans="1:9" ht="15">
      <c r="A18" s="1"/>
      <c r="B18" s="1" t="s">
        <v>15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60</v>
      </c>
      <c r="B21" s="3"/>
      <c r="C21" s="3"/>
      <c r="D21" s="3"/>
      <c r="E21" s="3"/>
      <c r="F21" s="3"/>
      <c r="G21" s="3"/>
      <c r="H21" s="3"/>
      <c r="I21" s="3"/>
      <c r="J21" s="4"/>
      <c r="K21" s="13"/>
    </row>
    <row r="22" spans="1:11" ht="15">
      <c r="A22" s="2" t="s">
        <v>61</v>
      </c>
      <c r="B22" s="3"/>
      <c r="C22" s="3"/>
      <c r="D22" s="3"/>
      <c r="E22" s="3"/>
      <c r="F22" s="3"/>
      <c r="G22" s="3"/>
      <c r="H22" s="3"/>
      <c r="I22" s="3"/>
      <c r="J22" s="4"/>
      <c r="K22" s="13">
        <f>K5+K8-K15</f>
        <v>28682.253999999994</v>
      </c>
    </row>
    <row r="23" spans="1:13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4">
        <f>K6</f>
        <v>539.9</v>
      </c>
      <c r="M23" s="17"/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5">
        <v>16</v>
      </c>
    </row>
    <row r="25" spans="1:11" ht="15">
      <c r="A25" s="2" t="s">
        <v>44</v>
      </c>
      <c r="B25" s="3"/>
      <c r="C25" s="3"/>
      <c r="D25" s="3"/>
      <c r="E25" s="3"/>
      <c r="F25" s="3"/>
      <c r="G25" s="3"/>
      <c r="H25" s="3"/>
      <c r="I25" s="3"/>
      <c r="J25" s="4"/>
      <c r="K25" s="16">
        <f>Лист2!K34*2+Лист2!AI34</f>
        <v>14577.3</v>
      </c>
    </row>
    <row r="26" spans="1:13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15"/>
      <c r="M26" s="17"/>
    </row>
    <row r="27" spans="1:11" ht="15.75">
      <c r="A27" s="8" t="s">
        <v>99</v>
      </c>
      <c r="B27" s="3"/>
      <c r="C27" s="3"/>
      <c r="D27" s="3"/>
      <c r="E27" s="3"/>
      <c r="F27" s="3"/>
      <c r="G27" s="3"/>
      <c r="H27" s="3"/>
      <c r="I27" s="3"/>
      <c r="J27" s="4"/>
      <c r="K27" s="16">
        <f>Лист2!K36*3</f>
        <v>6689.360999999999</v>
      </c>
    </row>
    <row r="28" spans="1:11" ht="15.75">
      <c r="A28" s="8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6">
        <f>Лист2!K37*3</f>
        <v>340.13699999999994</v>
      </c>
    </row>
    <row r="29" spans="1:11" ht="15.75">
      <c r="A29" s="8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16">
        <f>Лист2!AI38*3</f>
        <v>2494.338</v>
      </c>
    </row>
    <row r="30" spans="1:13" ht="15.75">
      <c r="A30" s="8" t="s">
        <v>54</v>
      </c>
      <c r="B30" s="3"/>
      <c r="C30" s="3"/>
      <c r="D30" s="3"/>
      <c r="E30" s="3"/>
      <c r="F30" s="3"/>
      <c r="G30" s="3"/>
      <c r="H30" s="3"/>
      <c r="I30" s="3"/>
      <c r="J30" s="4"/>
      <c r="K30" s="16">
        <f>Лист2!AI39*3</f>
        <v>1619.6999999999998</v>
      </c>
      <c r="M30" s="17"/>
    </row>
    <row r="31" spans="1:13" ht="15.75">
      <c r="A31" s="8" t="s">
        <v>55</v>
      </c>
      <c r="B31" s="7"/>
      <c r="C31" s="7"/>
      <c r="D31" s="7"/>
      <c r="E31" s="7"/>
      <c r="F31" s="7"/>
      <c r="G31" s="7"/>
      <c r="H31" s="7"/>
      <c r="I31" s="3"/>
      <c r="J31" s="4"/>
      <c r="K31" s="16">
        <f>Лист2!AI41+Лист2!AI40</f>
        <v>18074.566</v>
      </c>
      <c r="M31" s="17"/>
    </row>
    <row r="32" spans="1:11" ht="15">
      <c r="A32" s="9" t="s">
        <v>14</v>
      </c>
      <c r="B32" s="10"/>
      <c r="C32" s="10"/>
      <c r="D32" s="10"/>
      <c r="E32" s="10"/>
      <c r="F32" s="10"/>
      <c r="G32" s="10"/>
      <c r="H32" s="10"/>
      <c r="I32" s="10"/>
      <c r="J32" s="11"/>
      <c r="K32" s="16">
        <f>K27+K28+K29+K30+K31</f>
        <v>29218.102</v>
      </c>
    </row>
    <row r="34" spans="1:9" ht="15">
      <c r="A34" s="1"/>
      <c r="B34" s="1" t="s">
        <v>15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62</v>
      </c>
      <c r="B37" s="3"/>
      <c r="C37" s="3"/>
      <c r="D37" s="3"/>
      <c r="E37" s="3"/>
      <c r="F37" s="3"/>
      <c r="G37" s="3"/>
      <c r="H37" s="3"/>
      <c r="I37" s="3"/>
      <c r="J37" s="4"/>
      <c r="K37" s="13"/>
      <c r="L37" s="17"/>
    </row>
    <row r="38" spans="1:11" ht="15">
      <c r="A38" s="2" t="s">
        <v>63</v>
      </c>
      <c r="B38" s="3"/>
      <c r="C38" s="3"/>
      <c r="D38" s="3"/>
      <c r="E38" s="3"/>
      <c r="F38" s="3"/>
      <c r="G38" s="3"/>
      <c r="H38" s="3"/>
      <c r="I38" s="3"/>
      <c r="J38" s="4"/>
      <c r="K38" s="16">
        <f>K22+K25-K32</f>
        <v>14041.45199999999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539.9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16</v>
      </c>
    </row>
    <row r="41" spans="1:11" ht="15">
      <c r="A41" s="2" t="s">
        <v>46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Лист2!K60*3</f>
        <v>14593.497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5"/>
    </row>
    <row r="43" spans="1:11" ht="15.75">
      <c r="A43" s="8" t="s">
        <v>99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6689.360999999999</v>
      </c>
    </row>
    <row r="44" spans="1:11" ht="15.75">
      <c r="A44" s="8" t="s">
        <v>16</v>
      </c>
      <c r="B44" s="3"/>
      <c r="C44" s="3"/>
      <c r="D44" s="3"/>
      <c r="E44" s="3"/>
      <c r="F44" s="3"/>
      <c r="G44" s="3"/>
      <c r="H44" s="3"/>
      <c r="I44" s="3"/>
      <c r="J44" s="4"/>
      <c r="K44" s="16">
        <f>K28</f>
        <v>340.13699999999994</v>
      </c>
    </row>
    <row r="45" spans="1:11" ht="15.75">
      <c r="A45" s="8" t="s">
        <v>53</v>
      </c>
      <c r="B45" s="3"/>
      <c r="C45" s="3"/>
      <c r="D45" s="3"/>
      <c r="E45" s="3"/>
      <c r="F45" s="3"/>
      <c r="G45" s="3"/>
      <c r="H45" s="3"/>
      <c r="I45" s="3"/>
      <c r="J45" s="4"/>
      <c r="K45" s="16">
        <f>Лист2!AI64*3</f>
        <v>2494.338</v>
      </c>
    </row>
    <row r="46" spans="1:11" ht="15.75">
      <c r="A46" s="8" t="s">
        <v>54</v>
      </c>
      <c r="B46" s="3"/>
      <c r="C46" s="3"/>
      <c r="D46" s="3"/>
      <c r="E46" s="3"/>
      <c r="F46" s="3"/>
      <c r="G46" s="3"/>
      <c r="H46" s="3"/>
      <c r="I46" s="3"/>
      <c r="J46" s="4"/>
      <c r="K46" s="16">
        <f>K30</f>
        <v>1619.6999999999998</v>
      </c>
    </row>
    <row r="47" spans="1:11" ht="15.75">
      <c r="A47" s="8" t="s">
        <v>55</v>
      </c>
      <c r="B47" s="7"/>
      <c r="C47" s="7"/>
      <c r="D47" s="7"/>
      <c r="E47" s="7"/>
      <c r="F47" s="7"/>
      <c r="G47" s="7"/>
      <c r="H47" s="7"/>
      <c r="I47" s="3"/>
      <c r="J47" s="4"/>
      <c r="K47" s="16">
        <f>Лист2!AI67+Лист2!AI66+Лист2!W66+Лист2!K66+Лист2!K67</f>
        <v>5592.697999999999</v>
      </c>
    </row>
    <row r="48" spans="1:11" ht="15">
      <c r="A48" s="9" t="s">
        <v>14</v>
      </c>
      <c r="B48" s="10"/>
      <c r="C48" s="10"/>
      <c r="D48" s="10"/>
      <c r="E48" s="10"/>
      <c r="F48" s="10"/>
      <c r="G48" s="10"/>
      <c r="H48" s="10"/>
      <c r="I48" s="10"/>
      <c r="J48" s="11"/>
      <c r="K48" s="16">
        <f>K43+K44+K45+K46+K47</f>
        <v>16736.234</v>
      </c>
    </row>
    <row r="50" spans="1:9" ht="15">
      <c r="A50" s="1"/>
      <c r="B50" s="1" t="s">
        <v>15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47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64</v>
      </c>
      <c r="B53" s="3"/>
      <c r="C53" s="3"/>
      <c r="D53" s="3"/>
      <c r="E53" s="3"/>
      <c r="F53" s="3"/>
      <c r="G53" s="3"/>
      <c r="H53" s="3"/>
      <c r="I53" s="3"/>
      <c r="J53" s="4"/>
      <c r="K53" s="13"/>
      <c r="L53" s="17"/>
    </row>
    <row r="54" spans="1:11" ht="15">
      <c r="A54" s="2" t="s">
        <v>65</v>
      </c>
      <c r="B54" s="3"/>
      <c r="C54" s="3"/>
      <c r="D54" s="3"/>
      <c r="E54" s="3"/>
      <c r="F54" s="3"/>
      <c r="G54" s="3"/>
      <c r="H54" s="3"/>
      <c r="I54" s="3"/>
      <c r="J54" s="4"/>
      <c r="K54" s="16">
        <f>K38+K41-K48</f>
        <v>11898.71499999999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539.9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16</v>
      </c>
    </row>
    <row r="57" spans="1:11" ht="15">
      <c r="A57" s="2" t="s">
        <v>48</v>
      </c>
      <c r="B57" s="3"/>
      <c r="C57" s="3"/>
      <c r="D57" s="3"/>
      <c r="E57" s="3"/>
      <c r="F57" s="3"/>
      <c r="G57" s="3"/>
      <c r="H57" s="3"/>
      <c r="I57" s="3"/>
      <c r="J57" s="4"/>
      <c r="K57" s="16">
        <f>K41</f>
        <v>14593.497</v>
      </c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15"/>
    </row>
    <row r="59" spans="1:11" ht="15.75">
      <c r="A59" s="8" t="s">
        <v>99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6689.360999999999</v>
      </c>
    </row>
    <row r="60" spans="1:11" ht="15.75">
      <c r="A60" s="8" t="s">
        <v>16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340.13699999999994</v>
      </c>
    </row>
    <row r="61" spans="1:11" ht="15.75">
      <c r="A61" s="8" t="s">
        <v>53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2494.338</v>
      </c>
    </row>
    <row r="62" spans="1:11" ht="15.75">
      <c r="A62" s="8" t="s">
        <v>54</v>
      </c>
      <c r="B62" s="3"/>
      <c r="C62" s="3"/>
      <c r="D62" s="3"/>
      <c r="E62" s="3"/>
      <c r="F62" s="3"/>
      <c r="G62" s="3"/>
      <c r="H62" s="3"/>
      <c r="I62" s="3"/>
      <c r="J62" s="4"/>
      <c r="K62" s="16">
        <f>K46</f>
        <v>1619.6999999999998</v>
      </c>
    </row>
    <row r="63" spans="1:11" ht="15.75">
      <c r="A63" s="8" t="s">
        <v>55</v>
      </c>
      <c r="B63" s="7"/>
      <c r="C63" s="7"/>
      <c r="D63" s="7"/>
      <c r="E63" s="7"/>
      <c r="F63" s="7"/>
      <c r="G63" s="7"/>
      <c r="H63" s="7"/>
      <c r="I63" s="3"/>
      <c r="J63" s="4"/>
      <c r="K63" s="16">
        <f>Лист2!K92+Лист2!W92+Лист2!AI92</f>
        <v>0</v>
      </c>
    </row>
    <row r="64" spans="1:11" ht="15">
      <c r="A64" s="9" t="s">
        <v>14</v>
      </c>
      <c r="B64" s="10"/>
      <c r="C64" s="10"/>
      <c r="D64" s="10"/>
      <c r="E64" s="10"/>
      <c r="F64" s="10"/>
      <c r="G64" s="10"/>
      <c r="H64" s="10"/>
      <c r="I64" s="10"/>
      <c r="J64" s="11"/>
      <c r="K64" s="16">
        <f>K59+K60+K61+K62+K63</f>
        <v>11143.536</v>
      </c>
    </row>
    <row r="66" spans="1:12" ht="15">
      <c r="A66" s="2" t="s">
        <v>66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v>26645</v>
      </c>
      <c r="L66" s="17"/>
    </row>
    <row r="67" spans="1:11" ht="15">
      <c r="A67" s="22" t="s">
        <v>67</v>
      </c>
      <c r="B67" s="12"/>
      <c r="C67" s="12"/>
      <c r="D67" s="12"/>
      <c r="E67" s="12"/>
      <c r="F67" s="12"/>
      <c r="G67" s="12"/>
      <c r="H67" s="12"/>
      <c r="I67" s="12"/>
      <c r="J67" s="4"/>
      <c r="K67" s="16">
        <f>K57*2+K25+K8</f>
        <v>61095.08399999999</v>
      </c>
    </row>
    <row r="68" spans="1:11" ht="15">
      <c r="A68" s="23" t="s">
        <v>68</v>
      </c>
      <c r="B68" s="24"/>
      <c r="C68" s="24"/>
      <c r="D68" s="24"/>
      <c r="E68" s="24"/>
      <c r="F68" s="24"/>
      <c r="G68" s="24"/>
      <c r="H68" s="24"/>
      <c r="I68" s="24"/>
      <c r="J68" s="11"/>
      <c r="K68" s="16">
        <f>K64+K48+K32+K15</f>
        <v>72391.408</v>
      </c>
    </row>
    <row r="69" spans="1:11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70</v>
      </c>
      <c r="B70" s="3"/>
      <c r="C70" s="3"/>
      <c r="D70" s="3"/>
      <c r="E70" s="3"/>
      <c r="F70" s="3"/>
      <c r="G70" s="3"/>
      <c r="H70" s="3"/>
      <c r="I70" s="3"/>
      <c r="J70" s="4"/>
      <c r="K70" s="16">
        <f>K66+K67-K68</f>
        <v>15348.675999999992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 topLeftCell="A70">
      <selection activeCell="M88" sqref="M88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253906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49</v>
      </c>
      <c r="C2" s="1"/>
      <c r="D2" s="1"/>
      <c r="E2" s="1"/>
      <c r="F2" s="1"/>
      <c r="G2" s="1"/>
      <c r="H2" s="1"/>
      <c r="I2" s="1"/>
      <c r="M2" s="1"/>
      <c r="N2" s="1" t="s">
        <v>51</v>
      </c>
      <c r="O2" s="1"/>
      <c r="P2" s="1"/>
      <c r="Q2" s="1"/>
      <c r="R2" s="1"/>
      <c r="S2" s="1"/>
      <c r="T2" s="1"/>
      <c r="U2" s="1"/>
      <c r="Y2" s="1"/>
      <c r="Z2" s="1" t="s">
        <v>52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71</v>
      </c>
      <c r="B4" s="3"/>
      <c r="C4" s="3"/>
      <c r="D4" s="3"/>
      <c r="E4" s="3"/>
      <c r="F4" s="3"/>
      <c r="G4" s="3"/>
      <c r="H4" s="3"/>
      <c r="I4" s="3"/>
      <c r="J4" s="4"/>
      <c r="K4" s="13" t="s">
        <v>24</v>
      </c>
      <c r="M4" s="2" t="s">
        <v>73</v>
      </c>
      <c r="N4" s="3"/>
      <c r="O4" s="3"/>
      <c r="P4" s="3"/>
      <c r="Q4" s="3"/>
      <c r="R4" s="3"/>
      <c r="S4" s="3"/>
      <c r="T4" s="3"/>
      <c r="U4" s="3"/>
      <c r="V4" s="4"/>
      <c r="W4" s="13" t="s">
        <v>24</v>
      </c>
      <c r="X4" s="17"/>
      <c r="Y4" s="2" t="s">
        <v>91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24</v>
      </c>
    </row>
    <row r="5" spans="1:36" ht="15">
      <c r="A5" s="2" t="s">
        <v>72</v>
      </c>
      <c r="B5" s="3"/>
      <c r="C5" s="3"/>
      <c r="D5" s="3"/>
      <c r="E5" s="3"/>
      <c r="F5" s="3"/>
      <c r="G5" s="3"/>
      <c r="H5" s="3"/>
      <c r="I5" s="3"/>
      <c r="J5" s="4"/>
      <c r="K5" s="13">
        <v>26645</v>
      </c>
      <c r="M5" s="2" t="s">
        <v>74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24557.418</v>
      </c>
      <c r="X5" s="17"/>
      <c r="Y5" s="2" t="s">
        <v>92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26619.836000000003</v>
      </c>
      <c r="AJ5" s="17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539.9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539.9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539.9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16</v>
      </c>
    </row>
    <row r="8" spans="1:35" ht="15">
      <c r="A8" s="2" t="s">
        <v>50</v>
      </c>
      <c r="B8" s="3"/>
      <c r="C8" s="3"/>
      <c r="D8" s="3"/>
      <c r="E8" s="3"/>
      <c r="F8" s="3"/>
      <c r="G8" s="3"/>
      <c r="H8" s="3"/>
      <c r="I8" s="3"/>
      <c r="J8" s="4"/>
      <c r="K8" s="15">
        <f>W8</f>
        <v>10.7</v>
      </c>
      <c r="M8" s="2" t="s">
        <v>50</v>
      </c>
      <c r="N8" s="3"/>
      <c r="O8" s="3"/>
      <c r="P8" s="3"/>
      <c r="Q8" s="3"/>
      <c r="R8" s="3"/>
      <c r="S8" s="3"/>
      <c r="T8" s="3"/>
      <c r="U8" s="3"/>
      <c r="V8" s="4"/>
      <c r="W8" s="15">
        <v>10.7</v>
      </c>
      <c r="Y8" s="2" t="s">
        <v>50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10.7</v>
      </c>
    </row>
    <row r="9" spans="1:35" ht="15">
      <c r="A9" s="2" t="s">
        <v>25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5776.929999999999</v>
      </c>
      <c r="M9" s="2" t="s">
        <v>26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5776.929999999999</v>
      </c>
      <c r="Y9" s="2" t="s">
        <v>27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5776.929999999999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99</v>
      </c>
      <c r="B11" s="3"/>
      <c r="C11" s="3"/>
      <c r="D11" s="3"/>
      <c r="E11" s="3"/>
      <c r="F11" s="3"/>
      <c r="G11" s="3"/>
      <c r="H11" s="3"/>
      <c r="I11" s="3"/>
      <c r="J11" s="4"/>
      <c r="K11" s="16">
        <f>W11</f>
        <v>2229.787</v>
      </c>
      <c r="M11" s="8" t="s">
        <v>99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2229.787</v>
      </c>
      <c r="Y11" s="8" t="s">
        <v>99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2229.787</v>
      </c>
    </row>
    <row r="12" spans="1:35" ht="15.75">
      <c r="A12" s="8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113.37899999999999</v>
      </c>
      <c r="M12" s="8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113.37899999999999</v>
      </c>
      <c r="Y12" s="8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113.37899999999999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>
        <f>W13</f>
        <v>831.446</v>
      </c>
      <c r="M13" s="8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831.446</v>
      </c>
      <c r="Y13" s="8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831.446</v>
      </c>
    </row>
    <row r="14" spans="1:35" ht="15.75">
      <c r="A14" s="8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6">
        <f>W14</f>
        <v>539.9</v>
      </c>
      <c r="M14" s="8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539.9</v>
      </c>
      <c r="Y14" s="8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539.9</v>
      </c>
    </row>
    <row r="15" spans="1:35" ht="15.75">
      <c r="A15" s="8" t="s">
        <v>55</v>
      </c>
      <c r="B15" s="7"/>
      <c r="C15" s="7"/>
      <c r="D15" s="7"/>
      <c r="E15" s="7"/>
      <c r="F15" s="7"/>
      <c r="G15" s="7"/>
      <c r="H15" s="7"/>
      <c r="I15" s="3"/>
      <c r="J15" s="4"/>
      <c r="K15" s="15">
        <f>K20</f>
        <v>4150</v>
      </c>
      <c r="M15" s="8" t="s">
        <v>55</v>
      </c>
      <c r="N15" s="7"/>
      <c r="O15" s="7"/>
      <c r="P15" s="7"/>
      <c r="Q15" s="7"/>
      <c r="R15" s="7"/>
      <c r="S15" s="7"/>
      <c r="T15" s="7"/>
      <c r="U15" s="3"/>
      <c r="V15" s="4"/>
      <c r="W15" s="15" t="s">
        <v>24</v>
      </c>
      <c r="Y15" s="8" t="s">
        <v>55</v>
      </c>
      <c r="Z15" s="7"/>
      <c r="AA15" s="7"/>
      <c r="AB15" s="7"/>
      <c r="AC15" s="7"/>
      <c r="AD15" s="7"/>
      <c r="AE15" s="7"/>
      <c r="AF15" s="7"/>
      <c r="AG15" s="3"/>
      <c r="AH15" s="4"/>
      <c r="AI15" s="15" t="str">
        <f>AI23</f>
        <v> 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24</v>
      </c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8</v>
      </c>
      <c r="B20" s="10"/>
      <c r="C20" s="10"/>
      <c r="D20" s="10"/>
      <c r="E20" s="10"/>
      <c r="F20" s="10"/>
      <c r="G20" s="10"/>
      <c r="H20" s="10"/>
      <c r="I20" s="10"/>
      <c r="J20" s="11"/>
      <c r="K20" s="5">
        <v>4150</v>
      </c>
      <c r="M20" s="9" t="s">
        <v>8</v>
      </c>
      <c r="N20" s="10"/>
      <c r="O20" s="10"/>
      <c r="P20" s="10"/>
      <c r="Q20" s="10"/>
      <c r="R20" s="10"/>
      <c r="S20" s="10"/>
      <c r="T20" s="10"/>
      <c r="U20" s="10"/>
      <c r="V20" s="11"/>
      <c r="W20" s="5" t="s">
        <v>24</v>
      </c>
      <c r="Y20" s="9" t="s">
        <v>8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11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11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 t="s">
        <v>24</v>
      </c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13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23</v>
      </c>
      <c r="Z25" s="3"/>
      <c r="AA25" s="3"/>
      <c r="AB25" s="3"/>
      <c r="AC25" s="3"/>
      <c r="AD25" s="3"/>
      <c r="AE25" s="3"/>
      <c r="AF25" s="3"/>
      <c r="AG25" s="3"/>
      <c r="AH25" s="4"/>
      <c r="AI25" s="5" t="s">
        <v>24</v>
      </c>
    </row>
    <row r="26" spans="1:35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7864.512</v>
      </c>
      <c r="M26" s="9" t="s">
        <v>14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3714.5119999999997</v>
      </c>
      <c r="Y26" s="9" t="s">
        <v>14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W26</f>
        <v>3714.5119999999997</v>
      </c>
    </row>
    <row r="28" spans="1:36" ht="15.75">
      <c r="A28" s="1"/>
      <c r="B28" s="1"/>
      <c r="C28" s="1"/>
      <c r="D28" s="1"/>
      <c r="E28" s="1"/>
      <c r="F28" s="25" t="s">
        <v>32</v>
      </c>
      <c r="G28" s="1"/>
      <c r="H28" s="1"/>
      <c r="I28" s="1"/>
      <c r="M28" s="1"/>
      <c r="N28" s="1"/>
      <c r="O28" s="1"/>
      <c r="P28" s="1"/>
      <c r="Q28" s="1"/>
      <c r="R28" s="25" t="s">
        <v>30</v>
      </c>
      <c r="S28" s="1"/>
      <c r="T28" s="1"/>
      <c r="U28" s="1"/>
      <c r="Y28" s="1"/>
      <c r="Z28" s="1"/>
      <c r="AA28" s="1"/>
      <c r="AB28" s="1"/>
      <c r="AC28" s="1"/>
      <c r="AD28" s="25" t="s">
        <v>28</v>
      </c>
      <c r="AE28" s="1"/>
      <c r="AF28" s="1"/>
      <c r="AG28" s="1"/>
      <c r="AJ28" s="17"/>
    </row>
    <row r="29" spans="1:35" ht="15">
      <c r="A29" s="2" t="s">
        <v>77</v>
      </c>
      <c r="B29" s="3"/>
      <c r="C29" s="3"/>
      <c r="D29" s="3"/>
      <c r="E29" s="3"/>
      <c r="F29" s="3"/>
      <c r="G29" s="3"/>
      <c r="H29" s="3"/>
      <c r="I29" s="3"/>
      <c r="J29" s="4"/>
      <c r="K29" s="13"/>
      <c r="M29" s="2" t="s">
        <v>75</v>
      </c>
      <c r="N29" s="3"/>
      <c r="O29" s="3"/>
      <c r="P29" s="3"/>
      <c r="Q29" s="3"/>
      <c r="R29" s="3"/>
      <c r="S29" s="3"/>
      <c r="T29" s="3"/>
      <c r="U29" s="3"/>
      <c r="V29" s="4"/>
      <c r="W29" s="13"/>
      <c r="X29" s="17"/>
      <c r="Y29" s="2" t="s">
        <v>93</v>
      </c>
      <c r="Z29" s="3"/>
      <c r="AA29" s="3"/>
      <c r="AB29" s="3"/>
      <c r="AC29" s="3"/>
      <c r="AD29" s="3"/>
      <c r="AE29" s="3"/>
      <c r="AF29" s="3"/>
      <c r="AG29" s="3"/>
      <c r="AH29" s="4"/>
      <c r="AI29" s="13"/>
    </row>
    <row r="30" spans="1:36" ht="15">
      <c r="A30" s="2" t="s">
        <v>78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28682.254000000004</v>
      </c>
      <c r="M30" s="2" t="s">
        <v>76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29826.842000000008</v>
      </c>
      <c r="X30" s="17"/>
      <c r="Y30" s="2" t="s">
        <v>94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30971.43000000001</v>
      </c>
      <c r="AJ30" s="17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f>K6</f>
        <v>539.9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539.9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539.9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16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16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16</v>
      </c>
    </row>
    <row r="33" spans="1:35" ht="15">
      <c r="A33" s="2" t="s">
        <v>50</v>
      </c>
      <c r="B33" s="3"/>
      <c r="C33" s="3"/>
      <c r="D33" s="3"/>
      <c r="E33" s="3"/>
      <c r="F33" s="3"/>
      <c r="G33" s="3"/>
      <c r="H33" s="3"/>
      <c r="I33" s="3"/>
      <c r="J33" s="4"/>
      <c r="K33" s="14">
        <v>9</v>
      </c>
      <c r="M33" s="2" t="s">
        <v>50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</v>
      </c>
      <c r="Y33" s="2" t="s">
        <v>50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</v>
      </c>
    </row>
    <row r="34" spans="1:35" ht="15">
      <c r="A34" s="2" t="s">
        <v>33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4859.099999999999</v>
      </c>
      <c r="M34" s="2" t="s">
        <v>31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4859.099999999999</v>
      </c>
      <c r="Y34" s="2" t="s">
        <v>29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4859.099999999999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99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2229.787</v>
      </c>
      <c r="M36" s="8" t="s">
        <v>99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2229.787</v>
      </c>
      <c r="Y36" s="8" t="s">
        <v>99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2229.787</v>
      </c>
    </row>
    <row r="37" spans="1:36" ht="15.75">
      <c r="A37" s="8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113.37899999999999</v>
      </c>
      <c r="M37" s="8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113.37899999999999</v>
      </c>
      <c r="Y37" s="8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113.37899999999999</v>
      </c>
      <c r="AJ37" s="17"/>
    </row>
    <row r="38" spans="1:35" ht="15.75">
      <c r="A38" s="8" t="s">
        <v>53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831.446</v>
      </c>
      <c r="M38" s="8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831.446</v>
      </c>
      <c r="Y38" s="8" t="s">
        <v>53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AI31*1.54</f>
        <v>831.446</v>
      </c>
    </row>
    <row r="39" spans="1:35" ht="15.75">
      <c r="A39" s="8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539.9</v>
      </c>
      <c r="M39" s="8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539.9</v>
      </c>
      <c r="Y39" s="8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539.9</v>
      </c>
    </row>
    <row r="40" spans="1:35" ht="15.75">
      <c r="A40" s="8"/>
      <c r="B40" s="3"/>
      <c r="C40" s="3"/>
      <c r="D40" s="3"/>
      <c r="E40" s="3"/>
      <c r="F40" s="3"/>
      <c r="G40" s="3"/>
      <c r="H40" s="3"/>
      <c r="I40" s="3"/>
      <c r="J40" s="4"/>
      <c r="K40" s="16"/>
      <c r="M40" s="8"/>
      <c r="N40" s="3"/>
      <c r="O40" s="3"/>
      <c r="P40" s="3"/>
      <c r="Q40" s="3"/>
      <c r="R40" s="3"/>
      <c r="S40" s="3"/>
      <c r="T40" s="3"/>
      <c r="U40" s="3"/>
      <c r="V40" s="4"/>
      <c r="W40" s="16"/>
      <c r="Y40" s="8" t="s">
        <v>96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AI31*0.34</f>
        <v>183.566</v>
      </c>
    </row>
    <row r="41" spans="1:35" ht="15.75">
      <c r="A41" s="8" t="s">
        <v>55</v>
      </c>
      <c r="B41" s="7"/>
      <c r="C41" s="7"/>
      <c r="D41" s="7"/>
      <c r="E41" s="7"/>
      <c r="F41" s="7"/>
      <c r="G41" s="7"/>
      <c r="H41" s="7"/>
      <c r="I41" s="3"/>
      <c r="J41" s="4"/>
      <c r="K41" s="15"/>
      <c r="M41" s="8" t="s">
        <v>55</v>
      </c>
      <c r="N41" s="7"/>
      <c r="O41" s="7"/>
      <c r="P41" s="7"/>
      <c r="Q41" s="7"/>
      <c r="R41" s="7"/>
      <c r="S41" s="7"/>
      <c r="T41" s="7"/>
      <c r="U41" s="3"/>
      <c r="V41" s="4"/>
      <c r="W41" s="15" t="s">
        <v>24</v>
      </c>
      <c r="Y41" s="8" t="s">
        <v>97</v>
      </c>
      <c r="Z41" s="7"/>
      <c r="AA41" s="7"/>
      <c r="AB41" s="7"/>
      <c r="AC41" s="7"/>
      <c r="AD41" s="7"/>
      <c r="AE41" s="7"/>
      <c r="AF41" s="7"/>
      <c r="AG41" s="3"/>
      <c r="AH41" s="4"/>
      <c r="AI41" s="15">
        <f>AI42+AI51</f>
        <v>17891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 t="s">
        <v>24</v>
      </c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>
        <v>14173</v>
      </c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 t="s">
        <v>24</v>
      </c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24</v>
      </c>
    </row>
    <row r="46" spans="1:35" ht="15">
      <c r="A46" s="9" t="s">
        <v>8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8</v>
      </c>
      <c r="N46" s="10"/>
      <c r="O46" s="10"/>
      <c r="P46" s="10"/>
      <c r="Q46" s="10"/>
      <c r="R46" s="10"/>
      <c r="S46" s="10"/>
      <c r="T46" s="10"/>
      <c r="U46" s="10"/>
      <c r="V46" s="11"/>
      <c r="W46" s="5" t="s">
        <v>24</v>
      </c>
      <c r="Y46" s="9" t="s">
        <v>8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 t="s">
        <v>24</v>
      </c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56</v>
      </c>
      <c r="N47" s="3"/>
      <c r="O47" s="3"/>
      <c r="P47" s="3"/>
      <c r="Q47" s="3"/>
      <c r="R47" s="3"/>
      <c r="S47" s="3"/>
      <c r="T47" s="3"/>
      <c r="U47" s="3"/>
      <c r="V47" s="4"/>
      <c r="W47" s="5" t="s">
        <v>24</v>
      </c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11</v>
      </c>
      <c r="B49" s="10"/>
      <c r="C49" s="10"/>
      <c r="D49" s="10"/>
      <c r="E49" s="10"/>
      <c r="F49" s="10"/>
      <c r="G49" s="10"/>
      <c r="H49" s="10"/>
      <c r="I49" s="10"/>
      <c r="J49" s="11"/>
      <c r="K49" s="5"/>
      <c r="M49" s="9" t="s">
        <v>11</v>
      </c>
      <c r="N49" s="10"/>
      <c r="O49" s="10"/>
      <c r="P49" s="10"/>
      <c r="Q49" s="10"/>
      <c r="R49" s="10"/>
      <c r="S49" s="10"/>
      <c r="T49" s="10"/>
      <c r="U49" s="10"/>
      <c r="V49" s="11"/>
      <c r="W49" s="5"/>
      <c r="Y49" s="9" t="s">
        <v>11</v>
      </c>
      <c r="Z49" s="10"/>
      <c r="AA49" s="10"/>
      <c r="AB49" s="10"/>
      <c r="AC49" s="10"/>
      <c r="AD49" s="10"/>
      <c r="AE49" s="10"/>
      <c r="AF49" s="10"/>
      <c r="AG49" s="10"/>
      <c r="AH49" s="11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57</v>
      </c>
      <c r="N51" s="3"/>
      <c r="O51" s="3"/>
      <c r="P51" s="3"/>
      <c r="Q51" s="3"/>
      <c r="R51" s="3"/>
      <c r="S51" s="3"/>
      <c r="T51" s="3"/>
      <c r="U51" s="3"/>
      <c r="V51" s="4"/>
      <c r="W51" s="5" t="s">
        <v>24</v>
      </c>
      <c r="Y51" s="2" t="s">
        <v>95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v>3718</v>
      </c>
    </row>
    <row r="52" spans="1:35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</f>
        <v>3714.5119999999997</v>
      </c>
      <c r="M52" s="9" t="s">
        <v>14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K52</f>
        <v>3714.5119999999997</v>
      </c>
      <c r="Y52" s="9" t="s">
        <v>14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AI36+AI37+AI38+AI39+AI40+AI41</f>
        <v>21789.078</v>
      </c>
    </row>
    <row r="54" spans="5:30" ht="12.75">
      <c r="E54" s="18" t="s">
        <v>17</v>
      </c>
      <c r="R54" s="19" t="s">
        <v>18</v>
      </c>
      <c r="AD54" s="19" t="s">
        <v>19</v>
      </c>
    </row>
    <row r="55" spans="1:35" ht="15">
      <c r="A55" s="2" t="s">
        <v>81</v>
      </c>
      <c r="B55" s="3"/>
      <c r="C55" s="3"/>
      <c r="D55" s="3"/>
      <c r="E55" s="3"/>
      <c r="F55" s="3"/>
      <c r="G55" s="3"/>
      <c r="H55" s="3"/>
      <c r="I55" s="3"/>
      <c r="J55" s="4"/>
      <c r="K55" s="20"/>
      <c r="M55" s="2" t="s">
        <v>79</v>
      </c>
      <c r="N55" s="3"/>
      <c r="O55" s="3"/>
      <c r="P55" s="3"/>
      <c r="Q55" s="3"/>
      <c r="R55" s="3"/>
      <c r="S55" s="3"/>
      <c r="T55" s="3"/>
      <c r="U55" s="3"/>
      <c r="V55" s="4"/>
      <c r="W55" s="20"/>
      <c r="Y55" s="2" t="s">
        <v>89</v>
      </c>
      <c r="Z55" s="3"/>
      <c r="AA55" s="3"/>
      <c r="AB55" s="3"/>
      <c r="AC55" s="3"/>
      <c r="AD55" s="3"/>
      <c r="AE55" s="3"/>
      <c r="AF55" s="3"/>
      <c r="AG55" s="3"/>
      <c r="AH55" s="4"/>
      <c r="AI55" s="20"/>
    </row>
    <row r="56" spans="1:36" ht="15">
      <c r="A56" s="2" t="s">
        <v>82</v>
      </c>
      <c r="B56" s="3"/>
      <c r="C56" s="3"/>
      <c r="D56" s="3"/>
      <c r="E56" s="3"/>
      <c r="F56" s="3"/>
      <c r="G56" s="3"/>
      <c r="H56" s="3"/>
      <c r="I56" s="3"/>
      <c r="J56" s="4"/>
      <c r="K56" s="16">
        <f>AI30+AI34-AI52</f>
        <v>14041.452000000012</v>
      </c>
      <c r="M56" s="2" t="s">
        <v>80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K56+K60-K78</f>
        <v>12040.873000000012</v>
      </c>
      <c r="X56" s="21"/>
      <c r="Y56" s="2" t="s">
        <v>90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W56+W60-W78</f>
        <v>13007.29400000001</v>
      </c>
      <c r="AJ56" s="17"/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4">
        <f>K31</f>
        <v>539.9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539.9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539.9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K32</f>
        <v>16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16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16</v>
      </c>
    </row>
    <row r="59" spans="1:35" ht="15">
      <c r="A59" s="2" t="s">
        <v>50</v>
      </c>
      <c r="B59" s="3"/>
      <c r="C59" s="3"/>
      <c r="D59" s="3"/>
      <c r="E59" s="3"/>
      <c r="F59" s="3"/>
      <c r="G59" s="3"/>
      <c r="H59" s="3"/>
      <c r="I59" s="3"/>
      <c r="J59" s="4"/>
      <c r="K59" s="15">
        <v>9.01</v>
      </c>
      <c r="M59" s="2" t="s">
        <v>50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9.01</v>
      </c>
      <c r="Y59" s="2" t="s">
        <v>50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9.01</v>
      </c>
    </row>
    <row r="60" spans="1:35" ht="15">
      <c r="A60" s="2" t="s">
        <v>34</v>
      </c>
      <c r="B60" s="3"/>
      <c r="C60" s="3"/>
      <c r="D60" s="3"/>
      <c r="E60" s="3"/>
      <c r="F60" s="3"/>
      <c r="G60" s="3"/>
      <c r="H60" s="3"/>
      <c r="I60" s="3"/>
      <c r="J60" s="4"/>
      <c r="K60" s="16">
        <f>K57*K59</f>
        <v>4864.499</v>
      </c>
      <c r="M60" s="2" t="s">
        <v>35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4864.499</v>
      </c>
      <c r="Y60" s="2" t="s">
        <v>36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4864.499</v>
      </c>
    </row>
    <row r="61" spans="1:35" ht="15.75">
      <c r="A61" s="2"/>
      <c r="B61" s="7" t="s">
        <v>2</v>
      </c>
      <c r="C61" s="7"/>
      <c r="D61" s="3"/>
      <c r="E61" s="3"/>
      <c r="F61" s="3"/>
      <c r="G61" s="3"/>
      <c r="H61" s="3"/>
      <c r="I61" s="3"/>
      <c r="J61" s="4"/>
      <c r="K61" s="5"/>
      <c r="M61" s="2"/>
      <c r="N61" s="7" t="s">
        <v>2</v>
      </c>
      <c r="O61" s="7"/>
      <c r="P61" s="3"/>
      <c r="Q61" s="3"/>
      <c r="R61" s="3"/>
      <c r="S61" s="3"/>
      <c r="T61" s="3"/>
      <c r="U61" s="3"/>
      <c r="V61" s="4"/>
      <c r="W61" s="5"/>
      <c r="Y61" s="2"/>
      <c r="Z61" s="7" t="s">
        <v>2</v>
      </c>
      <c r="AA61" s="7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8" t="s">
        <v>99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2229.787</v>
      </c>
      <c r="M62" s="8" t="s">
        <v>99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2229.787</v>
      </c>
      <c r="Y62" s="8" t="s">
        <v>99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2229.787</v>
      </c>
    </row>
    <row r="63" spans="1:35" ht="15.75">
      <c r="A63" s="8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113.37899999999999</v>
      </c>
      <c r="M63" s="8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113.37899999999999</v>
      </c>
      <c r="Y63" s="8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113.37899999999999</v>
      </c>
    </row>
    <row r="64" spans="1:35" ht="15.75">
      <c r="A64" s="8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6">
        <f>AI38</f>
        <v>831.446</v>
      </c>
      <c r="M64" s="8" t="s">
        <v>53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831.446</v>
      </c>
      <c r="Y64" s="8" t="s">
        <v>53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831.446</v>
      </c>
    </row>
    <row r="65" spans="1:35" ht="15.75">
      <c r="A65" s="8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539.9</v>
      </c>
      <c r="M65" s="8" t="s">
        <v>54</v>
      </c>
      <c r="N65" s="3"/>
      <c r="O65" s="3"/>
      <c r="P65" s="3"/>
      <c r="Q65" s="3"/>
      <c r="R65" s="3"/>
      <c r="S65" s="3"/>
      <c r="T65" s="3"/>
      <c r="U65" s="3"/>
      <c r="V65" s="4"/>
      <c r="W65" s="16">
        <f>K65</f>
        <v>539.9</v>
      </c>
      <c r="Y65" s="8" t="s">
        <v>54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>W65</f>
        <v>539.9</v>
      </c>
    </row>
    <row r="66" spans="1:35" ht="15.75">
      <c r="A66" s="8" t="s">
        <v>96</v>
      </c>
      <c r="B66" s="3"/>
      <c r="C66" s="3"/>
      <c r="D66" s="3"/>
      <c r="E66" s="3"/>
      <c r="F66" s="3"/>
      <c r="G66" s="3"/>
      <c r="H66" s="3"/>
      <c r="I66" s="3"/>
      <c r="J66" s="4"/>
      <c r="K66" s="16">
        <f>AI40</f>
        <v>183.566</v>
      </c>
      <c r="M66" s="8" t="s">
        <v>96</v>
      </c>
      <c r="N66" s="3"/>
      <c r="O66" s="3"/>
      <c r="P66" s="3"/>
      <c r="Q66" s="3"/>
      <c r="R66" s="3"/>
      <c r="S66" s="3"/>
      <c r="T66" s="3"/>
      <c r="U66" s="3"/>
      <c r="V66" s="4"/>
      <c r="W66" s="16">
        <f>K66</f>
        <v>183.566</v>
      </c>
      <c r="Y66" s="8" t="s">
        <v>96</v>
      </c>
      <c r="Z66" s="3"/>
      <c r="AA66" s="3"/>
      <c r="AB66" s="3"/>
      <c r="AC66" s="3"/>
      <c r="AD66" s="3"/>
      <c r="AE66" s="3"/>
      <c r="AF66" s="3"/>
      <c r="AG66" s="3"/>
      <c r="AH66" s="4"/>
      <c r="AI66" s="16">
        <f>W66</f>
        <v>183.566</v>
      </c>
    </row>
    <row r="67" spans="1:35" ht="15.75">
      <c r="A67" s="8" t="s">
        <v>97</v>
      </c>
      <c r="B67" s="7"/>
      <c r="C67" s="7"/>
      <c r="D67" s="7"/>
      <c r="E67" s="7"/>
      <c r="F67" s="7"/>
      <c r="G67" s="7"/>
      <c r="H67" s="7"/>
      <c r="I67" s="3"/>
      <c r="J67" s="4"/>
      <c r="K67" s="15">
        <f>K73</f>
        <v>2967</v>
      </c>
      <c r="M67" s="8" t="s">
        <v>97</v>
      </c>
      <c r="N67" s="7"/>
      <c r="O67" s="7"/>
      <c r="P67" s="7"/>
      <c r="Q67" s="7"/>
      <c r="R67" s="7"/>
      <c r="S67" s="7"/>
      <c r="T67" s="7"/>
      <c r="U67" s="3"/>
      <c r="V67" s="4"/>
      <c r="W67" s="15"/>
      <c r="Y67" s="8" t="s">
        <v>97</v>
      </c>
      <c r="Z67" s="7"/>
      <c r="AA67" s="7"/>
      <c r="AB67" s="7"/>
      <c r="AC67" s="7"/>
      <c r="AD67" s="7"/>
      <c r="AE67" s="7"/>
      <c r="AF67" s="7"/>
      <c r="AG67" s="3"/>
      <c r="AH67" s="4"/>
      <c r="AI67" s="15">
        <f>AI72</f>
        <v>2075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9" t="s">
        <v>8</v>
      </c>
      <c r="B72" s="10"/>
      <c r="C72" s="10"/>
      <c r="D72" s="10"/>
      <c r="E72" s="10"/>
      <c r="F72" s="10"/>
      <c r="G72" s="10"/>
      <c r="H72" s="10"/>
      <c r="I72" s="10"/>
      <c r="J72" s="11"/>
      <c r="K72" s="5"/>
      <c r="M72" s="9" t="s">
        <v>8</v>
      </c>
      <c r="N72" s="10"/>
      <c r="O72" s="10"/>
      <c r="P72" s="10"/>
      <c r="Q72" s="10"/>
      <c r="R72" s="10"/>
      <c r="S72" s="10"/>
      <c r="T72" s="10"/>
      <c r="U72" s="10"/>
      <c r="V72" s="11"/>
      <c r="W72" s="5"/>
      <c r="Y72" s="9" t="s">
        <v>8</v>
      </c>
      <c r="Z72" s="10"/>
      <c r="AA72" s="10"/>
      <c r="AB72" s="10"/>
      <c r="AC72" s="10"/>
      <c r="AD72" s="10"/>
      <c r="AE72" s="10"/>
      <c r="AF72" s="10"/>
      <c r="AG72" s="10"/>
      <c r="AH72" s="11"/>
      <c r="AI72" s="5">
        <v>2075</v>
      </c>
    </row>
    <row r="73" spans="1:35" ht="15">
      <c r="A73" s="2" t="s">
        <v>98</v>
      </c>
      <c r="B73" s="3"/>
      <c r="C73" s="3"/>
      <c r="D73" s="3"/>
      <c r="E73" s="3"/>
      <c r="F73" s="3"/>
      <c r="G73" s="3"/>
      <c r="H73" s="3"/>
      <c r="I73" s="3"/>
      <c r="J73" s="4"/>
      <c r="K73" s="5">
        <v>2967</v>
      </c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9" t="s">
        <v>11</v>
      </c>
      <c r="B75" s="10"/>
      <c r="C75" s="10"/>
      <c r="D75" s="10"/>
      <c r="E75" s="10"/>
      <c r="F75" s="10"/>
      <c r="G75" s="10"/>
      <c r="H75" s="10"/>
      <c r="I75" s="10"/>
      <c r="J75" s="11"/>
      <c r="K75" s="5"/>
      <c r="M75" s="9" t="s">
        <v>11</v>
      </c>
      <c r="N75" s="10"/>
      <c r="O75" s="10"/>
      <c r="P75" s="10"/>
      <c r="Q75" s="10"/>
      <c r="R75" s="10"/>
      <c r="S75" s="10"/>
      <c r="T75" s="10"/>
      <c r="U75" s="10"/>
      <c r="V75" s="11"/>
      <c r="W75" s="5"/>
      <c r="Y75" s="9" t="s">
        <v>11</v>
      </c>
      <c r="Z75" s="10"/>
      <c r="AA75" s="10"/>
      <c r="AB75" s="10"/>
      <c r="AC75" s="10"/>
      <c r="AD75" s="10"/>
      <c r="AE75" s="10"/>
      <c r="AF75" s="10"/>
      <c r="AG75" s="10"/>
      <c r="AH75" s="11"/>
      <c r="AI75" s="5"/>
    </row>
    <row r="76" spans="1:36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  <c r="AJ76" s="17"/>
    </row>
    <row r="77" spans="1:35" ht="15">
      <c r="A77" s="2" t="s">
        <v>40</v>
      </c>
      <c r="B77" s="3"/>
      <c r="C77" s="3"/>
      <c r="D77" s="3"/>
      <c r="E77" s="3"/>
      <c r="F77" s="3"/>
      <c r="G77" s="3"/>
      <c r="H77" s="3"/>
      <c r="I77" s="3"/>
      <c r="J77" s="4"/>
      <c r="K77" s="5" t="s">
        <v>24</v>
      </c>
      <c r="M77" s="2" t="s">
        <v>13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23</v>
      </c>
      <c r="Z77" s="3"/>
      <c r="AA77" s="3"/>
      <c r="AB77" s="3"/>
      <c r="AC77" s="3"/>
      <c r="AD77" s="3"/>
      <c r="AE77" s="3"/>
      <c r="AF77" s="3"/>
      <c r="AG77" s="3"/>
      <c r="AH77" s="4"/>
      <c r="AI77" s="5" t="s">
        <v>24</v>
      </c>
    </row>
    <row r="78" spans="1:35" ht="15">
      <c r="A78" s="9" t="s">
        <v>14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K62+K63+K64+K65+K66+K67</f>
        <v>6865.0779999999995</v>
      </c>
      <c r="L78" s="21">
        <f>K78+W78+AI78</f>
        <v>16736.233999999997</v>
      </c>
      <c r="M78" s="9" t="s">
        <v>14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W62+W63+W64+W65+W66</f>
        <v>3898.0779999999995</v>
      </c>
      <c r="Y78" s="9" t="s">
        <v>14</v>
      </c>
      <c r="Z78" s="10"/>
      <c r="AA78" s="10"/>
      <c r="AB78" s="10"/>
      <c r="AC78" s="10"/>
      <c r="AD78" s="10"/>
      <c r="AE78" s="10"/>
      <c r="AF78" s="10"/>
      <c r="AG78" s="10"/>
      <c r="AH78" s="11"/>
      <c r="AI78" s="16">
        <f>AI62+AI63+AI64+AI65+AI66+AI67</f>
        <v>5973.0779999999995</v>
      </c>
    </row>
    <row r="80" spans="5:30" ht="12.75">
      <c r="E80" s="18" t="s">
        <v>20</v>
      </c>
      <c r="R80" s="19" t="s">
        <v>21</v>
      </c>
      <c r="AD80" s="19" t="s">
        <v>22</v>
      </c>
    </row>
    <row r="81" spans="1:35" ht="15">
      <c r="A81" s="2" t="s">
        <v>85</v>
      </c>
      <c r="B81" s="3"/>
      <c r="C81" s="3"/>
      <c r="D81" s="3"/>
      <c r="E81" s="3"/>
      <c r="F81" s="3"/>
      <c r="G81" s="3"/>
      <c r="H81" s="3"/>
      <c r="I81" s="3"/>
      <c r="J81" s="4"/>
      <c r="K81" s="20"/>
      <c r="M81" s="2" t="s">
        <v>83</v>
      </c>
      <c r="N81" s="3"/>
      <c r="O81" s="3"/>
      <c r="P81" s="3"/>
      <c r="Q81" s="3"/>
      <c r="R81" s="3"/>
      <c r="S81" s="3"/>
      <c r="T81" s="3"/>
      <c r="U81" s="3"/>
      <c r="V81" s="4"/>
      <c r="W81" s="20"/>
      <c r="Y81" s="2" t="s">
        <v>87</v>
      </c>
      <c r="Z81" s="3"/>
      <c r="AA81" s="3"/>
      <c r="AB81" s="3"/>
      <c r="AC81" s="3"/>
      <c r="AD81" s="3"/>
      <c r="AE81" s="3"/>
      <c r="AF81" s="3"/>
      <c r="AG81" s="3"/>
      <c r="AH81" s="4"/>
      <c r="AI81" s="20"/>
    </row>
    <row r="82" spans="1:36" ht="15">
      <c r="A82" s="2" t="s">
        <v>86</v>
      </c>
      <c r="B82" s="3"/>
      <c r="C82" s="3"/>
      <c r="D82" s="3"/>
      <c r="E82" s="3"/>
      <c r="F82" s="3"/>
      <c r="G82" s="3"/>
      <c r="H82" s="3"/>
      <c r="I82" s="3"/>
      <c r="J82" s="4"/>
      <c r="K82" s="16">
        <f>AI56+AI60-AI78</f>
        <v>11898.715000000013</v>
      </c>
      <c r="M82" s="2" t="s">
        <v>84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K82+K86-K104</f>
        <v>13048.702000000016</v>
      </c>
      <c r="X82" s="21"/>
      <c r="Y82" s="2" t="s">
        <v>88</v>
      </c>
      <c r="Z82" s="3"/>
      <c r="AA82" s="3"/>
      <c r="AB82" s="3"/>
      <c r="AC82" s="3"/>
      <c r="AD82" s="3"/>
      <c r="AE82" s="3"/>
      <c r="AF82" s="3"/>
      <c r="AG82" s="3"/>
      <c r="AH82" s="4"/>
      <c r="AI82" s="13">
        <f>W82+W86-W104</f>
        <v>14198.689000000017</v>
      </c>
      <c r="AJ82" s="21"/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K57</f>
        <v>539.9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539.9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539.9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K58</f>
        <v>16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16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16</v>
      </c>
    </row>
    <row r="85" spans="1:35" ht="15">
      <c r="A85" s="2" t="s">
        <v>50</v>
      </c>
      <c r="B85" s="3"/>
      <c r="C85" s="3"/>
      <c r="D85" s="3"/>
      <c r="E85" s="3"/>
      <c r="F85" s="3"/>
      <c r="G85" s="3"/>
      <c r="H85" s="3"/>
      <c r="I85" s="3"/>
      <c r="J85" s="4"/>
      <c r="K85" s="15">
        <f>K59</f>
        <v>9.01</v>
      </c>
      <c r="M85" s="2" t="s">
        <v>50</v>
      </c>
      <c r="N85" s="3"/>
      <c r="O85" s="3"/>
      <c r="P85" s="3"/>
      <c r="Q85" s="3"/>
      <c r="R85" s="3"/>
      <c r="S85" s="3"/>
      <c r="T85" s="3"/>
      <c r="U85" s="3"/>
      <c r="V85" s="4"/>
      <c r="W85" s="15">
        <f>K85</f>
        <v>9.01</v>
      </c>
      <c r="Y85" s="2" t="s">
        <v>50</v>
      </c>
      <c r="Z85" s="3"/>
      <c r="AA85" s="3"/>
      <c r="AB85" s="3"/>
      <c r="AC85" s="3"/>
      <c r="AD85" s="3"/>
      <c r="AE85" s="3"/>
      <c r="AF85" s="3"/>
      <c r="AG85" s="3"/>
      <c r="AH85" s="4"/>
      <c r="AI85" s="15">
        <f>W85</f>
        <v>9.01</v>
      </c>
    </row>
    <row r="86" spans="1:35" ht="15">
      <c r="A86" s="2" t="s">
        <v>39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</f>
        <v>4864.499</v>
      </c>
      <c r="M86" s="2" t="s">
        <v>38</v>
      </c>
      <c r="N86" s="3"/>
      <c r="O86" s="3"/>
      <c r="P86" s="3"/>
      <c r="Q86" s="3"/>
      <c r="R86" s="3"/>
      <c r="S86" s="3"/>
      <c r="T86" s="3"/>
      <c r="U86" s="3"/>
      <c r="V86" s="4"/>
      <c r="W86" s="16">
        <f>W83*W85</f>
        <v>4864.499</v>
      </c>
      <c r="Y86" s="2" t="s">
        <v>37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4864.499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6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5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8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6">
        <f>K62</f>
        <v>2229.787</v>
      </c>
      <c r="M88" s="8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6">
        <f>W83*4.13</f>
        <v>2229.787</v>
      </c>
      <c r="Y88" s="8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2229.787</v>
      </c>
    </row>
    <row r="89" spans="1:35" ht="15.75">
      <c r="A89" s="8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113.37899999999999</v>
      </c>
      <c r="M89" s="8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6">
        <f>W83*0.21</f>
        <v>113.37899999999999</v>
      </c>
      <c r="Y89" s="8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113.37899999999999</v>
      </c>
    </row>
    <row r="90" spans="1:35" ht="15.75">
      <c r="A90" s="8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6">
        <f>K64</f>
        <v>831.446</v>
      </c>
      <c r="M90" s="8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6">
        <f>W83*1.54</f>
        <v>831.446</v>
      </c>
      <c r="Y90" s="8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>W90</f>
        <v>831.446</v>
      </c>
    </row>
    <row r="91" spans="1:35" ht="15.75">
      <c r="A91" s="8" t="s">
        <v>54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539.9</v>
      </c>
      <c r="M91" s="8" t="s">
        <v>54</v>
      </c>
      <c r="N91" s="3"/>
      <c r="O91" s="3"/>
      <c r="P91" s="3"/>
      <c r="Q91" s="3"/>
      <c r="R91" s="3"/>
      <c r="S91" s="3"/>
      <c r="T91" s="3"/>
      <c r="U91" s="3"/>
      <c r="V91" s="4"/>
      <c r="W91" s="16">
        <f>W83*1</f>
        <v>539.9</v>
      </c>
      <c r="Y91" s="8" t="s">
        <v>54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>W91</f>
        <v>539.9</v>
      </c>
    </row>
    <row r="92" spans="1:35" ht="15.75">
      <c r="A92" s="8" t="s">
        <v>96</v>
      </c>
      <c r="B92" s="3"/>
      <c r="C92" s="3"/>
      <c r="D92" s="3"/>
      <c r="E92" s="3"/>
      <c r="F92" s="3"/>
      <c r="G92" s="3"/>
      <c r="H92" s="3"/>
      <c r="I92" s="3"/>
      <c r="J92" s="4"/>
      <c r="K92" s="16">
        <v>0</v>
      </c>
      <c r="M92" s="8" t="s">
        <v>96</v>
      </c>
      <c r="N92" s="3"/>
      <c r="O92" s="3"/>
      <c r="P92" s="3"/>
      <c r="Q92" s="3"/>
      <c r="R92" s="3"/>
      <c r="S92" s="3"/>
      <c r="T92" s="3"/>
      <c r="U92" s="3"/>
      <c r="V92" s="4"/>
      <c r="W92" s="16">
        <f>K92/K83*W83</f>
        <v>0</v>
      </c>
      <c r="Y92" s="8" t="s">
        <v>96</v>
      </c>
      <c r="Z92" s="3"/>
      <c r="AA92" s="3"/>
      <c r="AB92" s="3"/>
      <c r="AC92" s="3"/>
      <c r="AD92" s="3"/>
      <c r="AE92" s="3"/>
      <c r="AF92" s="3"/>
      <c r="AG92" s="3"/>
      <c r="AH92" s="4"/>
      <c r="AI92" s="16">
        <f>W92</f>
        <v>0</v>
      </c>
    </row>
    <row r="93" spans="1:35" ht="15.75">
      <c r="A93" s="8" t="s">
        <v>97</v>
      </c>
      <c r="B93" s="7"/>
      <c r="C93" s="7"/>
      <c r="D93" s="7"/>
      <c r="E93" s="7"/>
      <c r="F93" s="7"/>
      <c r="G93" s="7"/>
      <c r="H93" s="7"/>
      <c r="I93" s="3"/>
      <c r="J93" s="4"/>
      <c r="K93" s="15"/>
      <c r="M93" s="8" t="s">
        <v>97</v>
      </c>
      <c r="N93" s="7"/>
      <c r="O93" s="7"/>
      <c r="P93" s="7"/>
      <c r="Q93" s="7"/>
      <c r="R93" s="7"/>
      <c r="S93" s="7"/>
      <c r="T93" s="7"/>
      <c r="U93" s="3"/>
      <c r="V93" s="4"/>
      <c r="W93" s="15" t="str">
        <f>W98</f>
        <v> </v>
      </c>
      <c r="Y93" s="8" t="s">
        <v>97</v>
      </c>
      <c r="Z93" s="7"/>
      <c r="AA93" s="7"/>
      <c r="AB93" s="7"/>
      <c r="AC93" s="7"/>
      <c r="AD93" s="7"/>
      <c r="AE93" s="7"/>
      <c r="AF93" s="7"/>
      <c r="AG93" s="3"/>
      <c r="AH93" s="4"/>
      <c r="AI93" s="15"/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8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8</v>
      </c>
      <c r="N98" s="10"/>
      <c r="O98" s="10"/>
      <c r="P98" s="10"/>
      <c r="Q98" s="10"/>
      <c r="R98" s="10"/>
      <c r="S98" s="10"/>
      <c r="T98" s="10"/>
      <c r="U98" s="10"/>
      <c r="V98" s="11"/>
      <c r="W98" s="5" t="s">
        <v>24</v>
      </c>
      <c r="Y98" s="9" t="s">
        <v>8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11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  <c r="M101" s="9" t="s">
        <v>11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5"/>
      <c r="Y101" s="9" t="s">
        <v>11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23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M103" s="2" t="s">
        <v>23</v>
      </c>
      <c r="N103" s="3"/>
      <c r="O103" s="3"/>
      <c r="P103" s="3"/>
      <c r="Q103" s="3"/>
      <c r="R103" s="3"/>
      <c r="S103" s="3"/>
      <c r="T103" s="3"/>
      <c r="U103" s="3"/>
      <c r="V103" s="4"/>
      <c r="W103" s="5"/>
      <c r="Y103" s="2" t="s">
        <v>23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/>
    </row>
    <row r="104" spans="1:35" ht="15">
      <c r="A104" s="9" t="s">
        <v>14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6">
        <f>K88+K89+K90+K91+K92</f>
        <v>3714.5119999999997</v>
      </c>
      <c r="M104" s="9" t="s">
        <v>14</v>
      </c>
      <c r="N104" s="10"/>
      <c r="O104" s="10"/>
      <c r="P104" s="10"/>
      <c r="Q104" s="10"/>
      <c r="R104" s="10"/>
      <c r="S104" s="10"/>
      <c r="T104" s="10"/>
      <c r="U104" s="10"/>
      <c r="V104" s="11"/>
      <c r="W104" s="16">
        <f>W88+W89+W90+W91+W92</f>
        <v>3714.5119999999997</v>
      </c>
      <c r="Y104" s="9" t="s">
        <v>14</v>
      </c>
      <c r="Z104" s="10"/>
      <c r="AA104" s="10"/>
      <c r="AB104" s="10"/>
      <c r="AC104" s="10"/>
      <c r="AD104" s="10"/>
      <c r="AE104" s="10"/>
      <c r="AF104" s="10"/>
      <c r="AG104" s="10"/>
      <c r="AH104" s="11"/>
      <c r="AI104" s="16">
        <f>AI88+AI89+AI90+AI91+AI92</f>
        <v>3714.5119999999997</v>
      </c>
    </row>
    <row r="106" ht="12.75">
      <c r="AI106" s="17" t="s">
        <v>24</v>
      </c>
    </row>
    <row r="107" ht="12.75">
      <c r="AI107" s="26">
        <f>AI82+AI86-AI104</f>
        <v>15348.676000000018</v>
      </c>
    </row>
    <row r="109" ht="12.75">
      <c r="AI109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2015-12-29T08:06:07Z</cp:lastPrinted>
  <dcterms:created xsi:type="dcterms:W3CDTF">2012-04-11T04:13:08Z</dcterms:created>
  <dcterms:modified xsi:type="dcterms:W3CDTF">2017-05-15T11:49:55Z</dcterms:modified>
  <cp:category/>
  <cp:version/>
  <cp:contentType/>
  <cp:contentStatus/>
</cp:coreProperties>
</file>