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<sst xmlns="http://schemas.openxmlformats.org/spreadsheetml/2006/main" count="374" uniqueCount="99">
  <si>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</si>
  <si>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</si>
  <si>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</si>
  <si>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</si>
  <si>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</si>
  <si>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</si>
  <si>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</si>
  <si>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</si>
  <si>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</si>
  <si>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</si>
  <si>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</si>
  <si>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</si>
  <si>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</si>
  <si>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</si>
  <si>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</si>
  <si>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</si>
  <si>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</si>
  <si>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</si>
  <si>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</si>
  <si>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</si>
  <si>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</si>
  <si>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</si>
  <si>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>к. Прочие работы (списывание показаний)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</si>
  <si>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</si>
  <si>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</si>
  <si>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</si>
  <si>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 </t>
  </si>
  <si>
    <t>июнь</t>
  </si>
  <si>
    <t xml:space="preserve">6.начислено за март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</si>
  <si>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</si>
  <si>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</si>
  <si>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</si>
  <si>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</si>
  <si>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</si>
  <si>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</si>
  <si>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</si>
  <si>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ноябрь   </t>
  </si>
  <si>
    <t xml:space="preserve">6.начислено за октябрь  </t>
  </si>
  <si>
    <t xml:space="preserve">6.начислено за декабрь  </t>
  </si>
  <si>
    <t xml:space="preserve">коммунальным услугам жилого дома № 13 ул. Лавренева за 1 квартал  </t>
  </si>
  <si>
    <t xml:space="preserve">5.начислено за 1 квартал  </t>
  </si>
  <si>
    <t xml:space="preserve">коммунальным услугам жилого дома № 13 ул. Лавренева за 2 квартал  </t>
  </si>
  <si>
    <t xml:space="preserve">5.начислено за 2 квартал  </t>
  </si>
  <si>
    <t xml:space="preserve">коммунальным услугам жилого дома № 13 ул. Лавренева за 3 квартал  </t>
  </si>
  <si>
    <t xml:space="preserve">5.начислено за 3 квартал  </t>
  </si>
  <si>
    <t xml:space="preserve">коммунальным услугам жилого дома № 13 ул. Лавренева за 4 квартал  </t>
  </si>
  <si>
    <t xml:space="preserve">5.начислено за 4 квартал  </t>
  </si>
  <si>
    <t xml:space="preserve">коммунальным услугам жилого дома № 13 ул. Лавренева  за январь  </t>
  </si>
  <si>
    <t xml:space="preserve">5. Тариф  </t>
  </si>
  <si>
    <t xml:space="preserve">коммунальным услугам жилого дома № 13 ул. Лавренева за февраль  </t>
  </si>
  <si>
    <t xml:space="preserve">5. Тариф </t>
  </si>
  <si>
    <t xml:space="preserve">коммунальным услугам жилого дома № 13 ул. Лавренева 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</si>
  <si>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</si>
  <si>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</si>
  <si>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</si>
  <si>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</si>
  <si>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1. Задолженность по содержанию и текущему ремонту жилого дома на 01.04.2016года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</si>
  <si>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</si>
  <si>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</si>
  <si>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</si>
  <si>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</si>
  <si>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</si>
  <si>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</si>
  <si>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</si>
  <si>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</si>
  <si>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</si>
  <si>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</si>
  <si>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</si>
  <si>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</si>
  <si>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</si>
  <si>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</si>
  <si>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</si>
  <si>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</si>
  <si>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</si>
  <si>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</si>
  <si>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</si>
  <si>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</si>
  <si>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</si>
  <si>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</si>
  <si>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</si>
  <si>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</si>
  <si>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</si>
  <si>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</si>
  <si>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</si>
  <si>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</si>
  <si>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</si>
  <si>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</si>
  <si>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</si>
  <si>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</si>
  <si>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2. Остаток денежных средств по содержанию и текущему ремонту жилого дома на 01.01.2016г.</t>
  </si>
  <si>
    <t>е. Текущий ремонт подъездов (очистка от снега)</t>
  </si>
  <si>
    <t>ж.Смена входных дверей в местах общего пользования (приварка петли, выключ. Патрон)</t>
  </si>
  <si>
    <t>з. Смена оконных блоков в местах общего пользования (установка ручки на дверь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</si>
  <si>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</si>
  <si>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</si>
  <si>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(венттрубы)</t>
  </si>
  <si>
    <t>е. Текущий ремонт подъездов укладка коврика)</t>
  </si>
  <si>
    <t>и. Остекление окон в местах общего пользования(очистка от сосулек)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</si>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</sst>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3">
          <cell r="C353">
            <v>1157.6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55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89</v>
      </c>
      <c r="B5" s="3"/>
      <c r="C5" s="3"/>
      <c r="D5" s="3"/>
      <c r="E5" s="3"/>
      <c r="F5" s="3"/>
      <c r="G5" s="3"/>
      <c r="H5" s="3"/>
      <c r="I5" s="3"/>
      <c r="J5" s="4"/>
      <c r="K5" s="13">
        <v>79885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1157.6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</row>
    <row r="8" spans="1:11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6">
        <f>Лист2!AI9*3</f>
        <v>30109.176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98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Лист2!AI11*3</f>
        <v>14342.664</v>
      </c>
    </row>
    <row r="11" spans="1:11" ht="15.75">
      <c r="A11" s="8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Лист2!AI12*3</f>
        <v>729.2879999999999</v>
      </c>
    </row>
    <row r="12" spans="1:11" ht="15.75">
      <c r="A12" s="8" t="s">
        <v>52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Лист2!AI13*3</f>
        <v>5348.112</v>
      </c>
    </row>
    <row r="13" spans="1:11" ht="15.75">
      <c r="A13" s="8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Лист2!AI14*3</f>
        <v>3472.7999999999997</v>
      </c>
    </row>
    <row r="14" spans="1:11" ht="15.75">
      <c r="A14" s="8" t="s">
        <v>54</v>
      </c>
      <c r="B14" s="7"/>
      <c r="C14" s="7"/>
      <c r="D14" s="7"/>
      <c r="E14" s="7"/>
      <c r="F14" s="7"/>
      <c r="G14" s="7"/>
      <c r="H14" s="7"/>
      <c r="I14" s="3"/>
      <c r="J14" s="4"/>
      <c r="K14" s="15">
        <f>Лист2!AI15+Лист2!W15+Лист2!K15</f>
        <v>12790</v>
      </c>
    </row>
    <row r="15" spans="1:11" ht="15">
      <c r="A15" s="9" t="s">
        <v>13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36682.864</v>
      </c>
    </row>
    <row r="18" spans="1:9" ht="15">
      <c r="A18" s="1"/>
      <c r="B18" s="1" t="s">
        <v>14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41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56</v>
      </c>
      <c r="B21" s="3"/>
      <c r="C21" s="3"/>
      <c r="D21" s="3"/>
      <c r="E21" s="3"/>
      <c r="F21" s="3"/>
      <c r="G21" s="3"/>
      <c r="H21" s="3"/>
      <c r="I21" s="3"/>
      <c r="J21" s="4"/>
      <c r="K21" s="13" t="s">
        <v>23</v>
      </c>
    </row>
    <row r="22" spans="1:11" ht="15">
      <c r="A22" s="2" t="s">
        <v>57</v>
      </c>
      <c r="B22" s="3"/>
      <c r="C22" s="3"/>
      <c r="D22" s="3"/>
      <c r="E22" s="3"/>
      <c r="F22" s="3"/>
      <c r="G22" s="3"/>
      <c r="H22" s="3"/>
      <c r="I22" s="3"/>
      <c r="J22" s="4"/>
      <c r="K22" s="13">
        <f>K5+K8-K15</f>
        <v>73311.312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4">
        <f>'[1]Лист1'!$C$353</f>
        <v>1157.6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5">
        <v>27</v>
      </c>
    </row>
    <row r="25" spans="1:11" ht="15">
      <c r="A25" s="2" t="s">
        <v>42</v>
      </c>
      <c r="B25" s="3"/>
      <c r="C25" s="3"/>
      <c r="D25" s="3"/>
      <c r="E25" s="3"/>
      <c r="F25" s="3"/>
      <c r="G25" s="3"/>
      <c r="H25" s="3"/>
      <c r="I25" s="3"/>
      <c r="J25" s="4"/>
      <c r="K25" s="16">
        <f>Лист2!K34*2+Лист2!AI34</f>
        <v>30502.76</v>
      </c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98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Лист2!AI36*3</f>
        <v>14342.664</v>
      </c>
    </row>
    <row r="28" spans="1:11" ht="15.75">
      <c r="A28" s="8" t="s">
        <v>15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Лист2!AI37*3</f>
        <v>729.2879999999999</v>
      </c>
    </row>
    <row r="29" spans="1:11" ht="15.75">
      <c r="A29" s="8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Лист2!AI38*3</f>
        <v>5348.112</v>
      </c>
    </row>
    <row r="30" spans="1:11" ht="15.75">
      <c r="A30" s="8" t="s">
        <v>53</v>
      </c>
      <c r="B30" s="3"/>
      <c r="C30" s="3"/>
      <c r="D30" s="3"/>
      <c r="E30" s="3"/>
      <c r="F30" s="3"/>
      <c r="G30" s="3"/>
      <c r="H30" s="3"/>
      <c r="I30" s="3"/>
      <c r="J30" s="4"/>
      <c r="K30" s="16">
        <f>Лист2!AI39*3</f>
        <v>3472.7999999999997</v>
      </c>
    </row>
    <row r="31" spans="1:11" ht="15.75">
      <c r="A31" s="8" t="s">
        <v>54</v>
      </c>
      <c r="B31" s="7"/>
      <c r="C31" s="7"/>
      <c r="D31" s="7"/>
      <c r="E31" s="7"/>
      <c r="F31" s="7"/>
      <c r="G31" s="7"/>
      <c r="H31" s="7"/>
      <c r="I31" s="3"/>
      <c r="J31" s="4"/>
      <c r="K31" s="16">
        <f>Лист2!AI40+Лист2!AI41+Лист2!W41+Лист2!K41</f>
        <v>1203.584</v>
      </c>
    </row>
    <row r="32" spans="1:11" ht="15">
      <c r="A32" s="9" t="s">
        <v>13</v>
      </c>
      <c r="B32" s="10"/>
      <c r="C32" s="10"/>
      <c r="D32" s="10"/>
      <c r="E32" s="10"/>
      <c r="F32" s="10"/>
      <c r="G32" s="10"/>
      <c r="H32" s="10"/>
      <c r="I32" s="10"/>
      <c r="J32" s="11"/>
      <c r="K32" s="16">
        <f>K27+K28+K29+K30+K31</f>
        <v>25096.448</v>
      </c>
    </row>
    <row r="34" spans="1:9" ht="15">
      <c r="A34" s="1"/>
      <c r="B34" s="1" t="s">
        <v>14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43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58</v>
      </c>
      <c r="B37" s="3"/>
      <c r="C37" s="3"/>
      <c r="D37" s="3"/>
      <c r="E37" s="3"/>
      <c r="F37" s="3"/>
      <c r="G37" s="3"/>
      <c r="H37" s="3"/>
      <c r="I37" s="3"/>
      <c r="J37" s="4"/>
      <c r="K37" s="13"/>
    </row>
    <row r="38" spans="1:12" ht="15">
      <c r="A38" s="2" t="s">
        <v>59</v>
      </c>
      <c r="B38" s="3"/>
      <c r="C38" s="3"/>
      <c r="D38" s="3"/>
      <c r="E38" s="3"/>
      <c r="F38" s="3"/>
      <c r="G38" s="3"/>
      <c r="H38" s="3"/>
      <c r="I38" s="3"/>
      <c r="J38" s="4"/>
      <c r="K38" s="16">
        <f>K22+K25-K32</f>
        <v>78717.624</v>
      </c>
      <c r="L38" s="22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1157.6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27</v>
      </c>
    </row>
    <row r="41" spans="1:11" ht="15">
      <c r="A41" s="2" t="s">
        <v>44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Лист2!K60*3</f>
        <v>31289.927999999996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98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14342.664</v>
      </c>
    </row>
    <row r="44" spans="1:11" ht="15.75">
      <c r="A44" s="8" t="s">
        <v>15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729.2879999999999</v>
      </c>
    </row>
    <row r="45" spans="1:11" ht="15.75">
      <c r="A45" s="8" t="s">
        <v>52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5348.112</v>
      </c>
    </row>
    <row r="46" spans="1:11" ht="15.75">
      <c r="A46" s="8" t="s">
        <v>53</v>
      </c>
      <c r="B46" s="3"/>
      <c r="C46" s="3"/>
      <c r="D46" s="3"/>
      <c r="E46" s="3"/>
      <c r="F46" s="3"/>
      <c r="G46" s="3"/>
      <c r="H46" s="3"/>
      <c r="I46" s="3"/>
      <c r="J46" s="4"/>
      <c r="K46" s="16">
        <f>K30</f>
        <v>3472.7999999999997</v>
      </c>
    </row>
    <row r="47" spans="1:11" ht="15.75">
      <c r="A47" s="8" t="s">
        <v>54</v>
      </c>
      <c r="B47" s="7"/>
      <c r="C47" s="7"/>
      <c r="D47" s="7"/>
      <c r="E47" s="7"/>
      <c r="F47" s="7"/>
      <c r="G47" s="7"/>
      <c r="H47" s="7"/>
      <c r="I47" s="3"/>
      <c r="J47" s="4"/>
      <c r="K47" s="16">
        <f>Лист2!K66+Лист2!K67+Лист2!W66+Лист2!W67+Лист2!AI66+Лист2!AI67</f>
        <v>5353.752</v>
      </c>
    </row>
    <row r="48" spans="1:11" ht="15">
      <c r="A48" s="9" t="s">
        <v>13</v>
      </c>
      <c r="B48" s="10"/>
      <c r="C48" s="10"/>
      <c r="D48" s="10"/>
      <c r="E48" s="10"/>
      <c r="F48" s="10"/>
      <c r="G48" s="10"/>
      <c r="H48" s="10"/>
      <c r="I48" s="10"/>
      <c r="J48" s="11"/>
      <c r="K48" s="16">
        <f>K43+K44+K45+K46+K47</f>
        <v>29246.616</v>
      </c>
    </row>
    <row r="50" spans="1:9" ht="15">
      <c r="A50" s="1"/>
      <c r="B50" s="1" t="s">
        <v>14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45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60</v>
      </c>
      <c r="B53" s="3"/>
      <c r="C53" s="3"/>
      <c r="D53" s="3"/>
      <c r="E53" s="3"/>
      <c r="F53" s="3"/>
      <c r="G53" s="3"/>
      <c r="H53" s="3"/>
      <c r="I53" s="3"/>
      <c r="J53" s="4"/>
      <c r="K53" s="16"/>
      <c r="L53" s="22"/>
    </row>
    <row r="54" spans="1:12" ht="15">
      <c r="A54" s="2" t="s">
        <v>61</v>
      </c>
      <c r="B54" s="3"/>
      <c r="C54" s="3"/>
      <c r="D54" s="3"/>
      <c r="E54" s="3"/>
      <c r="F54" s="3"/>
      <c r="G54" s="3"/>
      <c r="H54" s="3"/>
      <c r="I54" s="3"/>
      <c r="J54" s="4"/>
      <c r="K54" s="16">
        <f>K38+K41-K48</f>
        <v>80760.93599999999</v>
      </c>
      <c r="L54" s="17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1157.6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27</v>
      </c>
    </row>
    <row r="57" spans="1:11" ht="15">
      <c r="A57" s="2" t="s">
        <v>46</v>
      </c>
      <c r="B57" s="3"/>
      <c r="C57" s="3"/>
      <c r="D57" s="3"/>
      <c r="E57" s="3"/>
      <c r="F57" s="3"/>
      <c r="G57" s="3"/>
      <c r="H57" s="3"/>
      <c r="I57" s="3"/>
      <c r="J57" s="4"/>
      <c r="K57" s="16">
        <f>K41</f>
        <v>31289.927999999996</v>
      </c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98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14342.664</v>
      </c>
    </row>
    <row r="60" spans="1:11" ht="15.75">
      <c r="A60" s="8" t="s">
        <v>15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729.2879999999999</v>
      </c>
    </row>
    <row r="61" spans="1:11" ht="15.75">
      <c r="A61" s="8" t="s">
        <v>52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5348.112</v>
      </c>
    </row>
    <row r="62" spans="1:11" ht="15.75">
      <c r="A62" s="8" t="s">
        <v>53</v>
      </c>
      <c r="B62" s="3"/>
      <c r="C62" s="3"/>
      <c r="D62" s="3"/>
      <c r="E62" s="3"/>
      <c r="F62" s="3"/>
      <c r="G62" s="3"/>
      <c r="H62" s="3"/>
      <c r="I62" s="3"/>
      <c r="J62" s="4"/>
      <c r="K62" s="16">
        <f>K46</f>
        <v>3472.7999999999997</v>
      </c>
    </row>
    <row r="63" spans="1:11" ht="15.75">
      <c r="A63" s="8" t="s">
        <v>54</v>
      </c>
      <c r="B63" s="7"/>
      <c r="C63" s="7"/>
      <c r="D63" s="7"/>
      <c r="E63" s="7"/>
      <c r="F63" s="7"/>
      <c r="G63" s="7"/>
      <c r="H63" s="7"/>
      <c r="I63" s="3"/>
      <c r="J63" s="4"/>
      <c r="K63" s="16">
        <f>Лист2!K92+Лист2!K93+Лист2!W92+Лист2!W93+Лист2!AI92+Лист2!AI93</f>
        <v>6261.304</v>
      </c>
    </row>
    <row r="64" spans="1:11" ht="15">
      <c r="A64" s="9" t="s">
        <v>13</v>
      </c>
      <c r="B64" s="10"/>
      <c r="C64" s="10"/>
      <c r="D64" s="10"/>
      <c r="E64" s="10"/>
      <c r="F64" s="10"/>
      <c r="G64" s="10"/>
      <c r="H64" s="10"/>
      <c r="I64" s="10"/>
      <c r="J64" s="11"/>
      <c r="K64" s="16">
        <f>K59+K60+K61+K62+K63</f>
        <v>30154.168</v>
      </c>
    </row>
    <row r="66" spans="1:11" ht="15">
      <c r="A66" s="2" t="s">
        <v>62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v>79885</v>
      </c>
    </row>
    <row r="67" spans="1:11" ht="15">
      <c r="A67" s="23" t="s">
        <v>63</v>
      </c>
      <c r="B67" s="12"/>
      <c r="C67" s="12"/>
      <c r="D67" s="12"/>
      <c r="E67" s="12"/>
      <c r="F67" s="12"/>
      <c r="G67" s="12"/>
      <c r="H67" s="12"/>
      <c r="I67" s="12"/>
      <c r="J67" s="4"/>
      <c r="K67" s="16">
        <f>K57*2+K25+K8</f>
        <v>123191.79199999999</v>
      </c>
    </row>
    <row r="68" spans="1:11" ht="15">
      <c r="A68" s="24" t="s">
        <v>64</v>
      </c>
      <c r="B68" s="25"/>
      <c r="C68" s="25"/>
      <c r="D68" s="25"/>
      <c r="E68" s="25"/>
      <c r="F68" s="25"/>
      <c r="G68" s="25"/>
      <c r="H68" s="25"/>
      <c r="I68" s="25"/>
      <c r="J68" s="11"/>
      <c r="K68" s="16">
        <f>K64+K48+K32+K15</f>
        <v>121180.096</v>
      </c>
    </row>
    <row r="69" spans="1:11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66</v>
      </c>
      <c r="B70" s="3"/>
      <c r="C70" s="3"/>
      <c r="D70" s="3"/>
      <c r="E70" s="3"/>
      <c r="F70" s="3"/>
      <c r="G70" s="3"/>
      <c r="H70" s="3"/>
      <c r="I70" s="3"/>
      <c r="J70" s="4"/>
      <c r="K70" s="16">
        <f>K66+K67-K68</f>
        <v>81896.69599999998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70">
      <selection activeCell="M88" sqref="M88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37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47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67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69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87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6" ht="15">
      <c r="A5" s="2" t="s">
        <v>68</v>
      </c>
      <c r="B5" s="3"/>
      <c r="C5" s="3"/>
      <c r="D5" s="3"/>
      <c r="E5" s="3"/>
      <c r="F5" s="3"/>
      <c r="G5" s="3"/>
      <c r="H5" s="3"/>
      <c r="I5" s="3"/>
      <c r="J5" s="4"/>
      <c r="K5" s="13">
        <v>79885</v>
      </c>
      <c r="M5" s="2" t="s">
        <v>70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79842.10399999999</v>
      </c>
      <c r="X5" s="17"/>
      <c r="Y5" s="2" t="s">
        <v>88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79007.20799999998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1157.6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1157.6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1157.6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27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5">
        <f>W8</f>
        <v>8.67</v>
      </c>
      <c r="M8" s="2" t="s">
        <v>50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10036.392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10036.392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10036.392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98</v>
      </c>
      <c r="B11" s="3"/>
      <c r="C11" s="3"/>
      <c r="D11" s="3"/>
      <c r="E11" s="3"/>
      <c r="F11" s="3"/>
      <c r="G11" s="3"/>
      <c r="H11" s="3"/>
      <c r="I11" s="3"/>
      <c r="J11" s="19"/>
      <c r="K11" s="16">
        <f>W11</f>
        <v>4780.888</v>
      </c>
      <c r="M11" s="8" t="s">
        <v>98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4780.888</v>
      </c>
      <c r="Y11" s="8" t="s">
        <v>98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4780.888</v>
      </c>
    </row>
    <row r="12" spans="1:35" ht="15.75">
      <c r="A12" s="8" t="s">
        <v>15</v>
      </c>
      <c r="B12" s="3"/>
      <c r="C12" s="3"/>
      <c r="D12" s="3"/>
      <c r="E12" s="3"/>
      <c r="F12" s="3"/>
      <c r="G12" s="3"/>
      <c r="H12" s="3"/>
      <c r="I12" s="3"/>
      <c r="J12" s="19"/>
      <c r="K12" s="16">
        <f>K6*0.21</f>
        <v>243.09599999999998</v>
      </c>
      <c r="M12" s="8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243.09599999999998</v>
      </c>
      <c r="Y12" s="8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243.09599999999998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>
        <f>W13</f>
        <v>1782.704</v>
      </c>
      <c r="M13" s="8" t="s">
        <v>52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1782.704</v>
      </c>
      <c r="Y13" s="8" t="s">
        <v>52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1782.704</v>
      </c>
    </row>
    <row r="14" spans="1:35" ht="15.75">
      <c r="A14" s="8" t="s">
        <v>53</v>
      </c>
      <c r="B14" s="3"/>
      <c r="C14" s="3"/>
      <c r="D14" s="3"/>
      <c r="E14" s="3"/>
      <c r="F14" s="3"/>
      <c r="G14" s="3"/>
      <c r="H14" s="3"/>
      <c r="I14" s="3"/>
      <c r="J14" s="4"/>
      <c r="K14" s="16">
        <f>W14</f>
        <v>1157.6</v>
      </c>
      <c r="M14" s="8" t="s">
        <v>53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1157.6</v>
      </c>
      <c r="Y14" s="8" t="s">
        <v>53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1157.6</v>
      </c>
    </row>
    <row r="15" spans="1:35" ht="15.75">
      <c r="A15" s="8" t="s">
        <v>54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K21+K25</f>
        <v>2115</v>
      </c>
      <c r="M15" s="8" t="s">
        <v>54</v>
      </c>
      <c r="N15" s="7"/>
      <c r="O15" s="7"/>
      <c r="P15" s="7"/>
      <c r="Q15" s="7"/>
      <c r="R15" s="7"/>
      <c r="S15" s="7"/>
      <c r="T15" s="7"/>
      <c r="U15" s="3"/>
      <c r="V15" s="4"/>
      <c r="W15" s="15">
        <f>W19+W22+W23+W25</f>
        <v>2907</v>
      </c>
      <c r="Y15" s="8" t="s">
        <v>54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AI20+AI25</f>
        <v>7768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>
        <f>585+100</f>
        <v>685</v>
      </c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23</v>
      </c>
    </row>
    <row r="20" spans="1:35" ht="15">
      <c r="A20" s="9" t="s">
        <v>8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8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8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>
        <v>7498</v>
      </c>
    </row>
    <row r="21" spans="1:35" ht="15">
      <c r="A21" s="2" t="s">
        <v>90</v>
      </c>
      <c r="B21" s="3"/>
      <c r="C21" s="3"/>
      <c r="D21" s="3"/>
      <c r="E21" s="3"/>
      <c r="F21" s="3"/>
      <c r="G21" s="3"/>
      <c r="H21" s="3"/>
      <c r="I21" s="3"/>
      <c r="J21" s="4"/>
      <c r="K21" s="5">
        <v>1845</v>
      </c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91</v>
      </c>
      <c r="N22" s="3"/>
      <c r="O22" s="3"/>
      <c r="P22" s="3"/>
      <c r="Q22" s="3"/>
      <c r="R22" s="3"/>
      <c r="S22" s="3"/>
      <c r="T22" s="3"/>
      <c r="U22" s="3"/>
      <c r="V22" s="4"/>
      <c r="W22" s="5">
        <v>1526</v>
      </c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92</v>
      </c>
      <c r="N23" s="10"/>
      <c r="O23" s="10"/>
      <c r="P23" s="10"/>
      <c r="Q23" s="10"/>
      <c r="R23" s="10"/>
      <c r="S23" s="10"/>
      <c r="T23" s="10"/>
      <c r="U23" s="10"/>
      <c r="V23" s="11"/>
      <c r="W23" s="5">
        <v>426</v>
      </c>
      <c r="Y23" s="9" t="s">
        <v>11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22</v>
      </c>
      <c r="B25" s="3"/>
      <c r="C25" s="3"/>
      <c r="D25" s="3"/>
      <c r="E25" s="3"/>
      <c r="F25" s="3"/>
      <c r="G25" s="3"/>
      <c r="H25" s="3"/>
      <c r="I25" s="3"/>
      <c r="J25" s="4"/>
      <c r="K25" s="5">
        <v>270</v>
      </c>
      <c r="M25" s="2" t="s">
        <v>22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270</v>
      </c>
      <c r="Y25" s="2" t="s">
        <v>22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270</v>
      </c>
    </row>
    <row r="26" spans="1:35" ht="1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10079.287999999999</v>
      </c>
      <c r="M26" s="9" t="s">
        <v>13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10871.287999999999</v>
      </c>
      <c r="Y26" s="9" t="s">
        <v>13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15732.287999999999</v>
      </c>
    </row>
    <row r="28" spans="1:33" ht="15.75">
      <c r="A28" s="1"/>
      <c r="B28" s="1"/>
      <c r="C28" s="1"/>
      <c r="D28" s="1"/>
      <c r="E28" s="26" t="s">
        <v>31</v>
      </c>
      <c r="F28" s="1"/>
      <c r="G28" s="1"/>
      <c r="H28" s="1"/>
      <c r="I28" s="1"/>
      <c r="M28" s="1"/>
      <c r="N28" s="1"/>
      <c r="O28" s="1"/>
      <c r="P28" s="1"/>
      <c r="Q28" s="26" t="s">
        <v>29</v>
      </c>
      <c r="R28" s="1"/>
      <c r="S28" s="1"/>
      <c r="T28" s="1"/>
      <c r="U28" s="1"/>
      <c r="Y28" s="1"/>
      <c r="Z28" s="1"/>
      <c r="AA28" s="1"/>
      <c r="AB28" s="1"/>
      <c r="AC28" s="1"/>
      <c r="AD28" s="26" t="s">
        <v>27</v>
      </c>
      <c r="AE28" s="1"/>
      <c r="AF28" s="1"/>
      <c r="AG28" s="1"/>
    </row>
    <row r="29" spans="1:35" ht="15">
      <c r="A29" s="2" t="s">
        <v>73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71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87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6" ht="15">
      <c r="A30" s="2" t="s">
        <v>74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73311.31199999998</v>
      </c>
      <c r="M30" s="2" t="s">
        <v>72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75113.41599999997</v>
      </c>
      <c r="X30" s="22" t="s">
        <v>23</v>
      </c>
      <c r="Y30" s="2" t="s">
        <v>88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76915.51999999996</v>
      </c>
      <c r="AJ30" s="17" t="s">
        <v>23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1157.6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1157.6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1157.6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27</v>
      </c>
    </row>
    <row r="33" spans="1:35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48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48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v>9.01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10036.392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10036.392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AI31*AI33</f>
        <v>10429.975999999999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98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4780.888</v>
      </c>
      <c r="M36" s="8" t="s">
        <v>98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4780.888</v>
      </c>
      <c r="Y36" s="8" t="s">
        <v>98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4780.888</v>
      </c>
    </row>
    <row r="37" spans="1:35" ht="15.75">
      <c r="A37" s="8" t="s">
        <v>15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243.09599999999998</v>
      </c>
      <c r="M37" s="8" t="s">
        <v>15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243.09599999999998</v>
      </c>
      <c r="Y37" s="8" t="s">
        <v>15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243.09599999999998</v>
      </c>
    </row>
    <row r="38" spans="1:35" ht="15.75">
      <c r="A38" s="8" t="s">
        <v>52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1782.704</v>
      </c>
      <c r="M38" s="8" t="s">
        <v>52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1782.704</v>
      </c>
      <c r="Y38" s="8" t="s">
        <v>52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AI31*1.54</f>
        <v>1782.704</v>
      </c>
    </row>
    <row r="39" spans="1:35" ht="15.75">
      <c r="A39" s="8" t="s">
        <v>53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1157.6</v>
      </c>
      <c r="M39" s="8" t="s">
        <v>53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1157.6</v>
      </c>
      <c r="Y39" s="8" t="s">
        <v>53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1157.6</v>
      </c>
    </row>
    <row r="40" spans="1:35" ht="15.75">
      <c r="A40" s="8"/>
      <c r="B40" s="3"/>
      <c r="C40" s="3"/>
      <c r="D40" s="3"/>
      <c r="E40" s="3"/>
      <c r="F40" s="3"/>
      <c r="G40" s="3"/>
      <c r="H40" s="3"/>
      <c r="I40" s="3"/>
      <c r="J40" s="4"/>
      <c r="K40" s="16"/>
      <c r="M40" s="8"/>
      <c r="N40" s="3"/>
      <c r="O40" s="3"/>
      <c r="P40" s="3"/>
      <c r="Q40" s="3"/>
      <c r="R40" s="3"/>
      <c r="S40" s="3"/>
      <c r="T40" s="3"/>
      <c r="U40" s="3"/>
      <c r="V40" s="4"/>
      <c r="W40" s="16"/>
      <c r="Y40" s="8" t="s">
        <v>93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AI31*0.34</f>
        <v>393.584</v>
      </c>
    </row>
    <row r="41" spans="1:35" ht="15.75">
      <c r="A41" s="8" t="s">
        <v>54</v>
      </c>
      <c r="B41" s="7"/>
      <c r="C41" s="7"/>
      <c r="D41" s="7"/>
      <c r="E41" s="7"/>
      <c r="F41" s="7"/>
      <c r="G41" s="7"/>
      <c r="H41" s="7"/>
      <c r="I41" s="3"/>
      <c r="J41" s="4"/>
      <c r="K41" s="15">
        <f>K51</f>
        <v>270</v>
      </c>
      <c r="M41" s="8" t="s">
        <v>54</v>
      </c>
      <c r="N41" s="7"/>
      <c r="O41" s="7"/>
      <c r="P41" s="7"/>
      <c r="Q41" s="7"/>
      <c r="R41" s="7"/>
      <c r="S41" s="7"/>
      <c r="T41" s="7"/>
      <c r="U41" s="3"/>
      <c r="V41" s="4"/>
      <c r="W41" s="15">
        <f>W51</f>
        <v>270</v>
      </c>
      <c r="Y41" s="8" t="s">
        <v>94</v>
      </c>
      <c r="Z41" s="7"/>
      <c r="AA41" s="7"/>
      <c r="AB41" s="7"/>
      <c r="AC41" s="7"/>
      <c r="AD41" s="7"/>
      <c r="AE41" s="7"/>
      <c r="AF41" s="7"/>
      <c r="AG41" s="3"/>
      <c r="AH41" s="4"/>
      <c r="AI41" s="15">
        <f>AI51</f>
        <v>270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 t="s">
        <v>23</v>
      </c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23</v>
      </c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23</v>
      </c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23</v>
      </c>
    </row>
    <row r="46" spans="1:35" ht="15">
      <c r="A46" s="9" t="s">
        <v>8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8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8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 t="s">
        <v>23</v>
      </c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11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11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11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22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270</v>
      </c>
      <c r="M51" s="2" t="s">
        <v>22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270</v>
      </c>
      <c r="Y51" s="2" t="s">
        <v>22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270</v>
      </c>
    </row>
    <row r="52" spans="1:36" ht="15">
      <c r="A52" s="9" t="s">
        <v>13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K36+K37+K38+K39+K41</f>
        <v>8234.287999999999</v>
      </c>
      <c r="M52" s="9" t="s">
        <v>13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K52</f>
        <v>8234.287999999999</v>
      </c>
      <c r="Y52" s="9" t="s">
        <v>13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8627.872</v>
      </c>
      <c r="AJ52" s="17" t="s">
        <v>23</v>
      </c>
    </row>
    <row r="54" spans="5:30" ht="12.75">
      <c r="E54" s="20" t="s">
        <v>16</v>
      </c>
      <c r="R54" s="21" t="s">
        <v>17</v>
      </c>
      <c r="AD54" s="21" t="s">
        <v>18</v>
      </c>
    </row>
    <row r="55" spans="1:35" ht="15">
      <c r="A55" s="2" t="s">
        <v>75</v>
      </c>
      <c r="B55" s="3"/>
      <c r="C55" s="3"/>
      <c r="D55" s="3"/>
      <c r="E55" s="3"/>
      <c r="F55" s="3"/>
      <c r="G55" s="3"/>
      <c r="H55" s="3"/>
      <c r="I55" s="3"/>
      <c r="J55" s="4"/>
      <c r="K55" s="18"/>
      <c r="M55" s="2" t="s">
        <v>77</v>
      </c>
      <c r="N55" s="3"/>
      <c r="O55" s="3"/>
      <c r="P55" s="3"/>
      <c r="Q55" s="3"/>
      <c r="R55" s="3"/>
      <c r="S55" s="3"/>
      <c r="T55" s="3"/>
      <c r="U55" s="3"/>
      <c r="V55" s="4"/>
      <c r="W55" s="18"/>
      <c r="Y55" s="2" t="s">
        <v>85</v>
      </c>
      <c r="Z55" s="3"/>
      <c r="AA55" s="3"/>
      <c r="AB55" s="3"/>
      <c r="AC55" s="3"/>
      <c r="AD55" s="3"/>
      <c r="AE55" s="3"/>
      <c r="AF55" s="3"/>
      <c r="AG55" s="3"/>
      <c r="AH55" s="4"/>
      <c r="AI55" s="18"/>
    </row>
    <row r="56" spans="1:36" ht="15">
      <c r="A56" s="2" t="s">
        <v>76</v>
      </c>
      <c r="B56" s="3"/>
      <c r="C56" s="3"/>
      <c r="D56" s="3"/>
      <c r="E56" s="3"/>
      <c r="F56" s="3"/>
      <c r="G56" s="3"/>
      <c r="H56" s="3"/>
      <c r="I56" s="3"/>
      <c r="J56" s="4"/>
      <c r="K56" s="13">
        <f>AI30+AI34-AI52</f>
        <v>78717.62399999995</v>
      </c>
      <c r="L56" s="17"/>
      <c r="M56" s="2" t="s">
        <v>78</v>
      </c>
      <c r="N56" s="3"/>
      <c r="O56" s="3"/>
      <c r="P56" s="3"/>
      <c r="Q56" s="3"/>
      <c r="R56" s="3"/>
      <c r="S56" s="3"/>
      <c r="T56" s="3"/>
      <c r="U56" s="3"/>
      <c r="V56" s="4"/>
      <c r="W56" s="16">
        <f>K56+K60-K78</f>
        <v>80519.72799999994</v>
      </c>
      <c r="X56" s="22"/>
      <c r="Y56" s="2" t="s">
        <v>86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82321.83199999994</v>
      </c>
      <c r="AJ56" s="22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1157.6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1157.6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1157.6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27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27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27</v>
      </c>
    </row>
    <row r="59" spans="1:35" ht="15">
      <c r="A59" s="2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48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33</v>
      </c>
      <c r="B60" s="3"/>
      <c r="C60" s="3"/>
      <c r="D60" s="3"/>
      <c r="E60" s="3"/>
      <c r="F60" s="3"/>
      <c r="G60" s="3"/>
      <c r="H60" s="3"/>
      <c r="I60" s="3"/>
      <c r="J60" s="4"/>
      <c r="K60" s="16">
        <f>AI34</f>
        <v>10429.975999999999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10429.975999999999</v>
      </c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10429.975999999999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6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98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4780.888</v>
      </c>
      <c r="M62" s="8" t="s">
        <v>98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4780.888</v>
      </c>
      <c r="Y62" s="8" t="s">
        <v>98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4780.888</v>
      </c>
    </row>
    <row r="63" spans="1:35" ht="15.75">
      <c r="A63" s="8" t="s">
        <v>15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243.09599999999998</v>
      </c>
      <c r="M63" s="8" t="s">
        <v>15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243.09599999999998</v>
      </c>
      <c r="Y63" s="8" t="s">
        <v>15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243.09599999999998</v>
      </c>
    </row>
    <row r="64" spans="1:35" ht="15.75">
      <c r="A64" s="8" t="s">
        <v>52</v>
      </c>
      <c r="B64" s="3"/>
      <c r="C64" s="3"/>
      <c r="D64" s="3"/>
      <c r="E64" s="3"/>
      <c r="F64" s="3"/>
      <c r="G64" s="3"/>
      <c r="H64" s="3"/>
      <c r="I64" s="3"/>
      <c r="J64" s="4"/>
      <c r="K64" s="16">
        <f>AI38</f>
        <v>1782.704</v>
      </c>
      <c r="M64" s="8" t="s">
        <v>52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1782.704</v>
      </c>
      <c r="Y64" s="8" t="s">
        <v>52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1782.704</v>
      </c>
    </row>
    <row r="65" spans="1:35" ht="15.75">
      <c r="A65" s="8" t="s">
        <v>53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1157.6</v>
      </c>
      <c r="M65" s="8" t="s">
        <v>53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1157.6</v>
      </c>
      <c r="Y65" s="8" t="s">
        <v>53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1157.6</v>
      </c>
    </row>
    <row r="66" spans="1:35" ht="15.75">
      <c r="A66" s="8" t="s">
        <v>93</v>
      </c>
      <c r="B66" s="3"/>
      <c r="C66" s="3"/>
      <c r="D66" s="3"/>
      <c r="E66" s="3"/>
      <c r="F66" s="3"/>
      <c r="G66" s="3"/>
      <c r="H66" s="3"/>
      <c r="I66" s="3"/>
      <c r="J66" s="4"/>
      <c r="K66" s="16">
        <f>AI40</f>
        <v>393.584</v>
      </c>
      <c r="M66" s="8" t="s">
        <v>93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393.584</v>
      </c>
      <c r="Y66" s="8" t="s">
        <v>93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>W66</f>
        <v>393.584</v>
      </c>
    </row>
    <row r="67" spans="1:35" ht="15.75">
      <c r="A67" s="8" t="s">
        <v>94</v>
      </c>
      <c r="B67" s="7"/>
      <c r="C67" s="7"/>
      <c r="D67" s="7"/>
      <c r="E67" s="7"/>
      <c r="F67" s="7"/>
      <c r="G67" s="7"/>
      <c r="H67" s="7"/>
      <c r="I67" s="3"/>
      <c r="J67" s="4"/>
      <c r="K67" s="15">
        <f>K41</f>
        <v>270</v>
      </c>
      <c r="M67" s="8" t="s">
        <v>94</v>
      </c>
      <c r="N67" s="7"/>
      <c r="O67" s="7"/>
      <c r="P67" s="7"/>
      <c r="Q67" s="7"/>
      <c r="R67" s="7"/>
      <c r="S67" s="7"/>
      <c r="T67" s="7"/>
      <c r="U67" s="3"/>
      <c r="V67" s="4"/>
      <c r="W67" s="15">
        <f>W77</f>
        <v>270</v>
      </c>
      <c r="Y67" s="8" t="s">
        <v>94</v>
      </c>
      <c r="Z67" s="7"/>
      <c r="AA67" s="7"/>
      <c r="AB67" s="7"/>
      <c r="AC67" s="7"/>
      <c r="AD67" s="7"/>
      <c r="AE67" s="7"/>
      <c r="AF67" s="7"/>
      <c r="AG67" s="3"/>
      <c r="AH67" s="4"/>
      <c r="AI67" s="15">
        <f>AI71+AI76+AI77</f>
        <v>3633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125</v>
      </c>
    </row>
    <row r="72" spans="1:35" ht="15">
      <c r="A72" s="9" t="s">
        <v>8</v>
      </c>
      <c r="B72" s="10"/>
      <c r="C72" s="10"/>
      <c r="D72" s="10"/>
      <c r="E72" s="10"/>
      <c r="F72" s="10"/>
      <c r="G72" s="10"/>
      <c r="H72" s="10"/>
      <c r="I72" s="10"/>
      <c r="J72" s="11"/>
      <c r="K72" s="5"/>
      <c r="M72" s="9" t="s">
        <v>8</v>
      </c>
      <c r="N72" s="10"/>
      <c r="O72" s="10"/>
      <c r="P72" s="10"/>
      <c r="Q72" s="10"/>
      <c r="R72" s="10"/>
      <c r="S72" s="10"/>
      <c r="T72" s="10"/>
      <c r="U72" s="10"/>
      <c r="V72" s="11"/>
      <c r="W72" s="5" t="s">
        <v>23</v>
      </c>
      <c r="Y72" s="9" t="s">
        <v>8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/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 t="s">
        <v>23</v>
      </c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11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11</v>
      </c>
      <c r="N75" s="10"/>
      <c r="O75" s="10"/>
      <c r="P75" s="10"/>
      <c r="Q75" s="10"/>
      <c r="R75" s="10"/>
      <c r="S75" s="10"/>
      <c r="T75" s="10"/>
      <c r="U75" s="10"/>
      <c r="V75" s="11"/>
      <c r="W75" s="5"/>
      <c r="Y75" s="9" t="s">
        <v>11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95</v>
      </c>
      <c r="Z76" s="3"/>
      <c r="AA76" s="3"/>
      <c r="AB76" s="3"/>
      <c r="AC76" s="3"/>
      <c r="AD76" s="3"/>
      <c r="AE76" s="3"/>
      <c r="AF76" s="3"/>
      <c r="AG76" s="3"/>
      <c r="AH76" s="4"/>
      <c r="AI76" s="5">
        <v>3238</v>
      </c>
    </row>
    <row r="77" spans="1:35" ht="15">
      <c r="A77" s="2" t="s">
        <v>22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270</v>
      </c>
      <c r="M77" s="2" t="s">
        <v>22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270</v>
      </c>
      <c r="Y77" s="2" t="s">
        <v>22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270</v>
      </c>
    </row>
    <row r="78" spans="1:35" ht="15">
      <c r="A78" s="9" t="s">
        <v>13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8627.872</v>
      </c>
      <c r="M78" s="9" t="s">
        <v>13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K78</f>
        <v>8627.872</v>
      </c>
      <c r="Y78" s="9" t="s">
        <v>13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AI62+AI63+AI64+AI65+AI66+AI67</f>
        <v>11990.872</v>
      </c>
    </row>
    <row r="80" spans="5:30" ht="12.75">
      <c r="E80" s="20" t="s">
        <v>19</v>
      </c>
      <c r="R80" s="21" t="s">
        <v>20</v>
      </c>
      <c r="AD80" s="21" t="s">
        <v>21</v>
      </c>
    </row>
    <row r="81" spans="1:35" ht="15">
      <c r="A81" s="2" t="s">
        <v>81</v>
      </c>
      <c r="B81" s="3"/>
      <c r="C81" s="3"/>
      <c r="D81" s="3"/>
      <c r="E81" s="3"/>
      <c r="F81" s="3"/>
      <c r="G81" s="3"/>
      <c r="H81" s="3"/>
      <c r="I81" s="3"/>
      <c r="J81" s="4"/>
      <c r="K81" s="18"/>
      <c r="M81" s="2" t="s">
        <v>79</v>
      </c>
      <c r="N81" s="3"/>
      <c r="O81" s="3"/>
      <c r="P81" s="3"/>
      <c r="Q81" s="3"/>
      <c r="R81" s="3"/>
      <c r="S81" s="3"/>
      <c r="T81" s="3"/>
      <c r="U81" s="3"/>
      <c r="V81" s="4"/>
      <c r="W81" s="18"/>
      <c r="Y81" s="2" t="s">
        <v>83</v>
      </c>
      <c r="Z81" s="3"/>
      <c r="AA81" s="3"/>
      <c r="AB81" s="3"/>
      <c r="AC81" s="3"/>
      <c r="AD81" s="3"/>
      <c r="AE81" s="3"/>
      <c r="AF81" s="3"/>
      <c r="AG81" s="3"/>
      <c r="AH81" s="4"/>
      <c r="AI81" s="18"/>
    </row>
    <row r="82" spans="1:35" ht="15">
      <c r="A82" s="2" t="s">
        <v>82</v>
      </c>
      <c r="B82" s="3"/>
      <c r="C82" s="3"/>
      <c r="D82" s="3"/>
      <c r="E82" s="3"/>
      <c r="F82" s="3"/>
      <c r="G82" s="3"/>
      <c r="H82" s="3"/>
      <c r="I82" s="3"/>
      <c r="J82" s="4"/>
      <c r="K82" s="16">
        <f>AI56+AI60-AI78</f>
        <v>80760.93599999993</v>
      </c>
      <c r="L82" s="17"/>
      <c r="M82" s="2" t="s">
        <v>80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82563.03999999992</v>
      </c>
      <c r="X82" s="22"/>
      <c r="Y82" s="2" t="s">
        <v>84</v>
      </c>
      <c r="Z82" s="3"/>
      <c r="AA82" s="3"/>
      <c r="AB82" s="3"/>
      <c r="AC82" s="3"/>
      <c r="AD82" s="3"/>
      <c r="AE82" s="3"/>
      <c r="AF82" s="3"/>
      <c r="AG82" s="3"/>
      <c r="AH82" s="4"/>
      <c r="AI82" s="13">
        <f>W82+W86-W104</f>
        <v>81854.14399999991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1157.6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1157.6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1157.6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27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27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27</v>
      </c>
    </row>
    <row r="85" spans="1:35" ht="15">
      <c r="A85" s="2" t="s">
        <v>48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48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48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37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10429.975999999999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10429.975999999999</v>
      </c>
      <c r="Y86" s="2" t="s">
        <v>38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10429.975999999999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6">
        <f aca="true" t="shared" si="0" ref="K88:K93">K62</f>
        <v>4780.888</v>
      </c>
      <c r="M88" s="8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4780.888</v>
      </c>
      <c r="Y88" s="8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4780.888</v>
      </c>
    </row>
    <row r="89" spans="1:35" ht="15.75">
      <c r="A89" s="8" t="s">
        <v>15</v>
      </c>
      <c r="B89" s="3"/>
      <c r="C89" s="3"/>
      <c r="D89" s="3"/>
      <c r="E89" s="3"/>
      <c r="F89" s="3"/>
      <c r="G89" s="3"/>
      <c r="H89" s="3"/>
      <c r="I89" s="3"/>
      <c r="J89" s="4"/>
      <c r="K89" s="16">
        <f t="shared" si="0"/>
        <v>243.09599999999998</v>
      </c>
      <c r="M89" s="8" t="s">
        <v>15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243.09599999999998</v>
      </c>
      <c r="Y89" s="8" t="s">
        <v>15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243.09599999999998</v>
      </c>
    </row>
    <row r="90" spans="1:35" ht="15.75">
      <c r="A90" s="8" t="s">
        <v>52</v>
      </c>
      <c r="B90" s="3"/>
      <c r="C90" s="3"/>
      <c r="D90" s="3"/>
      <c r="E90" s="3"/>
      <c r="F90" s="3"/>
      <c r="G90" s="3"/>
      <c r="H90" s="3"/>
      <c r="I90" s="3"/>
      <c r="J90" s="4"/>
      <c r="K90" s="16">
        <f t="shared" si="0"/>
        <v>1782.704</v>
      </c>
      <c r="M90" s="8" t="s">
        <v>52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1782.704</v>
      </c>
      <c r="Y90" s="8" t="s">
        <v>52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1782.704</v>
      </c>
    </row>
    <row r="91" spans="1:35" ht="15.75">
      <c r="A91" s="8" t="s">
        <v>53</v>
      </c>
      <c r="B91" s="3"/>
      <c r="C91" s="3"/>
      <c r="D91" s="3"/>
      <c r="E91" s="3"/>
      <c r="F91" s="3"/>
      <c r="G91" s="3"/>
      <c r="H91" s="3"/>
      <c r="I91" s="3"/>
      <c r="J91" s="4"/>
      <c r="K91" s="16">
        <f t="shared" si="0"/>
        <v>1157.6</v>
      </c>
      <c r="M91" s="8" t="s">
        <v>53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1157.6</v>
      </c>
      <c r="Y91" s="8" t="s">
        <v>53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1157.6</v>
      </c>
    </row>
    <row r="92" spans="1:35" ht="15.75">
      <c r="A92" s="8" t="s">
        <v>93</v>
      </c>
      <c r="B92" s="3"/>
      <c r="C92" s="3"/>
      <c r="D92" s="3"/>
      <c r="E92" s="3"/>
      <c r="F92" s="3"/>
      <c r="G92" s="3"/>
      <c r="H92" s="3"/>
      <c r="I92" s="3"/>
      <c r="J92" s="4"/>
      <c r="K92" s="16">
        <f t="shared" si="0"/>
        <v>393.584</v>
      </c>
      <c r="M92" s="8" t="s">
        <v>93</v>
      </c>
      <c r="N92" s="3"/>
      <c r="O92" s="3"/>
      <c r="P92" s="3"/>
      <c r="Q92" s="3"/>
      <c r="R92" s="3"/>
      <c r="S92" s="3"/>
      <c r="T92" s="3"/>
      <c r="U92" s="3"/>
      <c r="V92" s="4"/>
      <c r="W92" s="16">
        <f>K92</f>
        <v>393.584</v>
      </c>
      <c r="Y92" s="8" t="s">
        <v>93</v>
      </c>
      <c r="Z92" s="3"/>
      <c r="AA92" s="3"/>
      <c r="AB92" s="3"/>
      <c r="AC92" s="3"/>
      <c r="AD92" s="3"/>
      <c r="AE92" s="3"/>
      <c r="AF92" s="3"/>
      <c r="AG92" s="3"/>
      <c r="AH92" s="4"/>
      <c r="AI92" s="16">
        <f>W92</f>
        <v>393.584</v>
      </c>
    </row>
    <row r="93" spans="1:35" ht="15.75">
      <c r="A93" s="8" t="s">
        <v>94</v>
      </c>
      <c r="B93" s="7"/>
      <c r="C93" s="7"/>
      <c r="D93" s="7"/>
      <c r="E93" s="7"/>
      <c r="F93" s="7"/>
      <c r="G93" s="7"/>
      <c r="H93" s="7"/>
      <c r="I93" s="3"/>
      <c r="J93" s="4"/>
      <c r="K93" s="15">
        <f t="shared" si="0"/>
        <v>270</v>
      </c>
      <c r="M93" s="8" t="s">
        <v>94</v>
      </c>
      <c r="N93" s="7"/>
      <c r="O93" s="7"/>
      <c r="P93" s="7"/>
      <c r="Q93" s="7"/>
      <c r="R93" s="7"/>
      <c r="S93" s="7"/>
      <c r="T93" s="7"/>
      <c r="U93" s="3"/>
      <c r="V93" s="4"/>
      <c r="W93" s="15">
        <f>W99+W103</f>
        <v>2781</v>
      </c>
      <c r="Y93" s="8" t="s">
        <v>94</v>
      </c>
      <c r="Z93" s="7"/>
      <c r="AA93" s="7"/>
      <c r="AB93" s="7"/>
      <c r="AC93" s="7"/>
      <c r="AD93" s="7"/>
      <c r="AE93" s="7"/>
      <c r="AF93" s="7"/>
      <c r="AG93" s="3"/>
      <c r="AH93" s="4"/>
      <c r="AI93" s="16">
        <f>AI102+AI103</f>
        <v>2029.552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23</v>
      </c>
    </row>
    <row r="98" spans="1:35" ht="15">
      <c r="A98" s="9" t="s">
        <v>8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8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8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 t="s">
        <v>23</v>
      </c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96</v>
      </c>
      <c r="N99" s="3"/>
      <c r="O99" s="3"/>
      <c r="P99" s="3"/>
      <c r="Q99" s="3"/>
      <c r="R99" s="3"/>
      <c r="S99" s="3"/>
      <c r="T99" s="3"/>
      <c r="U99" s="3"/>
      <c r="V99" s="4"/>
      <c r="W99" s="5">
        <v>2511</v>
      </c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11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11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11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97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6">
        <f>AI83*0.38*4</f>
        <v>1759.552</v>
      </c>
    </row>
    <row r="103" spans="1:35" ht="15">
      <c r="A103" s="2" t="s">
        <v>22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270</v>
      </c>
      <c r="M103" s="2" t="s">
        <v>22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270</v>
      </c>
      <c r="Y103" s="2" t="s">
        <v>22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270</v>
      </c>
    </row>
    <row r="104" spans="1:35" ht="15">
      <c r="A104" s="9" t="s">
        <v>13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K78</f>
        <v>8627.872</v>
      </c>
      <c r="M104" s="9" t="s">
        <v>13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W88+W89+W90+W91+W92+W93</f>
        <v>11138.872</v>
      </c>
      <c r="Y104" s="9" t="s">
        <v>13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AI88+AI89+AI90+AI91+AI92+AI93</f>
        <v>10387.423999999999</v>
      </c>
    </row>
    <row r="106" ht="12.75">
      <c r="AI106" s="17" t="s">
        <v>23</v>
      </c>
    </row>
    <row r="107" ht="12.75">
      <c r="AI107" s="27">
        <f>AI82+AI86-AI104</f>
        <v>81896.69599999991</v>
      </c>
    </row>
    <row r="109" ht="12.75">
      <c r="AI109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2014-02-07T08:19:30Z</cp:lastPrinted>
  <dcterms:created xsi:type="dcterms:W3CDTF">2012-04-11T04:13:08Z</dcterms:created>
  <dcterms:modified xsi:type="dcterms:W3CDTF">2017-05-15T11:33:33Z</dcterms:modified>
  <cp:category/>
  <cp:version/>
  <cp:contentType/>
  <cp:contentStatus/>
</cp:coreProperties>
</file>