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<sst xmlns="http://schemas.openxmlformats.org/spreadsheetml/2006/main" count="397" uniqueCount="105">
  <si>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</si>
  <si>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</si>
  <si>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</si>
  <si>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</si>
  <si>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</si>
  <si>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</si>
  <si>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</si>
  <si>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</si>
  <si>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</si>
  <si>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</si>
  <si>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</si>
  <si>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</si>
  <si>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</si>
  <si>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</si>
  <si>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</si>
  <si>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(3,6)</t>
    </r>
  </si>
  <si>
    <t>июль</t>
  </si>
  <si>
    <t>август</t>
  </si>
  <si>
    <t>сентябрь</t>
  </si>
  <si>
    <t xml:space="preserve"> </t>
  </si>
  <si>
    <t xml:space="preserve">октябрь </t>
  </si>
  <si>
    <t>ноябрь</t>
  </si>
  <si>
    <t>декабрь</t>
  </si>
  <si>
    <t>в. Сети отопления (наладка системы отопления)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</si>
  <si>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</si>
  <si>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</si>
  <si>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</si>
  <si>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</si>
  <si>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</si>
  <si>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</si>
  <si>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</si>
  <si>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</si>
  <si>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</si>
  <si>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</si>
  <si>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</si>
  <si>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</si>
  <si>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</si>
  <si>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</si>
  <si>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</si>
  <si>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 xml:space="preserve">5.начислено за 4 квартал  </t>
  </si>
  <si>
    <t xml:space="preserve">коммунальным услугам жилого дома № 13 ул. Элеваторная за 4 квартал  </t>
  </si>
  <si>
    <t xml:space="preserve">коммунальным услугам жилого дома № 13 ул. Элеваторная за 3 квартал  </t>
  </si>
  <si>
    <t xml:space="preserve">5.начислено за 3 квартал </t>
  </si>
  <si>
    <t xml:space="preserve">коммунальным услугам жилого дома № 13 ул. Элеваторная за 2 квартал  </t>
  </si>
  <si>
    <t xml:space="preserve">5.начислено за 2 квартал  </t>
  </si>
  <si>
    <t xml:space="preserve">коммунальным услугам жилого дома № 13 ул. Элеваторная за 1 квартал  </t>
  </si>
  <si>
    <t xml:space="preserve">5.начислено за 1 квартал  </t>
  </si>
  <si>
    <t xml:space="preserve">коммунальным услугам жилого дома № 13  ул. Элеваторная  за январь  </t>
  </si>
  <si>
    <t xml:space="preserve">5. Тариф </t>
  </si>
  <si>
    <t xml:space="preserve">коммунальным услугам жилого дома № 13 ул. Элеваторная за февраль  </t>
  </si>
  <si>
    <t xml:space="preserve">5. Тариф  </t>
  </si>
  <si>
    <t xml:space="preserve">коммунальным услугам жилого дома № 13 ул. Элеваторная  за март </t>
  </si>
  <si>
    <t xml:space="preserve">6.начислено за декабрь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</si>
  <si>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</si>
  <si>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</si>
  <si>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</si>
  <si>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</si>
  <si>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</si>
  <si>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</si>
  <si>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</si>
  <si>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</si>
  <si>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</si>
  <si>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</si>
  <si>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</si>
  <si>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</si>
  <si>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</si>
  <si>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</si>
  <si>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</si>
  <si>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</si>
  <si>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</si>
  <si>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</si>
  <si>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</si>
  <si>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</si>
  <si>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</si>
  <si>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</si>
  <si>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</si>
  <si>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</si>
  <si>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</si>
  <si>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</si>
  <si>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</si>
  <si>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</si>
  <si>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</si>
  <si>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</si>
  <si>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</si>
  <si>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</si>
  <si>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</si>
  <si>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</si>
  <si>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</si>
  <si>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</si>
  <si>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01.06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</si>
  <si>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</si>
  <si>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</si>
  <si>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</si>
  <si>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 xml:space="preserve">з. Смена оконных блоков в местах общего пользования </t>
  </si>
  <si>
    <t>е. Текущий ремонт подъездов (очистка от снега ильда)</t>
  </si>
  <si>
    <t>а. Сети водоснабжения (швы)</t>
  </si>
  <si>
    <t>и. Остекление окон в местах общего пользования (доска объявлений)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</si>
  <si>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</si>
  <si>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</si>
  <si>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ж.Смена входных дверей в местах общего пользования  </t>
  </si>
  <si>
    <t>з. Смена оконных блоков в местах общего пользования (окраска газовых труб)</t>
  </si>
  <si>
    <t>и. Остекление окон в местах общего пользования (герметизация межпанельных швов)</t>
  </si>
  <si>
    <t xml:space="preserve">е. Текущий ремонт подъездов  </t>
  </si>
  <si>
    <t>и. Остекление окон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</si>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</sst>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3" t="s">
        <v>19</v>
      </c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3">
        <v>71416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4256.6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80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6">
        <f>Лист2!W9*3</f>
        <v>116332.87800000001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104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Лист2!W11*3</f>
        <v>52739.274000000005</v>
      </c>
    </row>
    <row r="11" spans="1:11" ht="15.75">
      <c r="A11" s="8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Лист2!W12*3</f>
        <v>2681.6580000000004</v>
      </c>
    </row>
    <row r="12" spans="1:11" ht="15.75">
      <c r="A12" s="8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Лист2!W13*3</f>
        <v>19665.492000000002</v>
      </c>
    </row>
    <row r="13" spans="1:11" ht="15.75">
      <c r="A13" s="8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Лист2!W14*3</f>
        <v>12769.800000000001</v>
      </c>
    </row>
    <row r="14" spans="1:11" ht="15.75">
      <c r="A14" s="8" t="s">
        <v>55</v>
      </c>
      <c r="B14" s="7"/>
      <c r="C14" s="7"/>
      <c r="D14" s="7"/>
      <c r="E14" s="7"/>
      <c r="F14" s="7"/>
      <c r="G14" s="7"/>
      <c r="H14" s="7"/>
      <c r="I14" s="3"/>
      <c r="J14" s="4"/>
      <c r="K14" s="16">
        <f>Лист2!K15+Лист2!W15+Лист2!AI15</f>
        <v>63948</v>
      </c>
    </row>
    <row r="15" spans="1:11" ht="1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151804.22400000002</v>
      </c>
    </row>
    <row r="17" spans="1:9" ht="15">
      <c r="A17" s="1"/>
      <c r="B17" s="1" t="s">
        <v>13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58</v>
      </c>
      <c r="B20" s="3"/>
      <c r="C20" s="3"/>
      <c r="D20" s="3"/>
      <c r="E20" s="3"/>
      <c r="F20" s="3"/>
      <c r="G20" s="3"/>
      <c r="H20" s="3"/>
      <c r="I20" s="3"/>
      <c r="J20" s="4"/>
      <c r="K20" s="13"/>
      <c r="L20" s="17"/>
    </row>
    <row r="21" spans="1:11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35944.65400000001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4256.6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v>80</v>
      </c>
    </row>
    <row r="24" spans="1:11" ht="15">
      <c r="A24" s="2" t="s">
        <v>44</v>
      </c>
      <c r="B24" s="3"/>
      <c r="C24" s="3"/>
      <c r="D24" s="3"/>
      <c r="E24" s="3"/>
      <c r="F24" s="3"/>
      <c r="G24" s="3"/>
      <c r="H24" s="3"/>
      <c r="I24" s="3"/>
      <c r="J24" s="4"/>
      <c r="K24" s="16">
        <f>Лист2!K34*2+Лист2!AI34</f>
        <v>119440.19600000001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104</v>
      </c>
      <c r="B26" s="3"/>
      <c r="C26" s="3"/>
      <c r="D26" s="3"/>
      <c r="E26" s="3"/>
      <c r="F26" s="3"/>
      <c r="G26" s="3"/>
      <c r="H26" s="3"/>
      <c r="I26" s="3"/>
      <c r="J26" s="4"/>
      <c r="K26" s="16">
        <f>Лист2!AI36*3</f>
        <v>52739.274000000005</v>
      </c>
    </row>
    <row r="27" spans="1:11" ht="15.75">
      <c r="A27" s="8" t="s">
        <v>14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Лист2!AI37*3</f>
        <v>2681.6580000000004</v>
      </c>
    </row>
    <row r="28" spans="1:11" ht="15.75">
      <c r="A28" s="8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Лист2!W38*2+Лист2!AI38</f>
        <v>21240.434</v>
      </c>
    </row>
    <row r="29" spans="1:11" ht="15.75">
      <c r="A29" s="8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Лист2!AI39*3</f>
        <v>12769.800000000001</v>
      </c>
    </row>
    <row r="30" spans="1:11" ht="15.75">
      <c r="A30" s="8" t="s">
        <v>55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Лист2!AI40+Лист2!AI41+Лист2!W41+Лист2!K41</f>
        <v>23325.976000000002</v>
      </c>
    </row>
    <row r="31" spans="1:11" ht="15">
      <c r="A31" s="9" t="s">
        <v>12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112757.14200000002</v>
      </c>
    </row>
    <row r="33" spans="1:9" ht="15">
      <c r="A33" s="1"/>
      <c r="B33" s="1" t="s">
        <v>13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60</v>
      </c>
      <c r="B36" s="3"/>
      <c r="C36" s="3"/>
      <c r="D36" s="3"/>
      <c r="E36" s="3"/>
      <c r="F36" s="3"/>
      <c r="G36" s="3"/>
      <c r="H36" s="3"/>
      <c r="I36" s="3"/>
      <c r="J36" s="4"/>
      <c r="K36" s="13"/>
    </row>
    <row r="37" spans="1:12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3">
        <f>K21+K24-K31</f>
        <v>42627.70800000001</v>
      </c>
      <c r="L37" s="17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4256.6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80</v>
      </c>
    </row>
    <row r="40" spans="1:11" ht="15">
      <c r="A40" s="2" t="s">
        <v>42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Лист2!K60*3</f>
        <v>125654.83200000001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104</v>
      </c>
      <c r="B42" s="3"/>
      <c r="C42" s="3"/>
      <c r="D42" s="3"/>
      <c r="E42" s="3"/>
      <c r="F42" s="3"/>
      <c r="G42" s="3"/>
      <c r="H42" s="3"/>
      <c r="I42" s="3"/>
      <c r="J42" s="4"/>
      <c r="K42" s="16">
        <f>K26</f>
        <v>52739.274000000005</v>
      </c>
    </row>
    <row r="43" spans="1:11" ht="15.75">
      <c r="A43" s="8" t="s">
        <v>14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2681.6580000000004</v>
      </c>
    </row>
    <row r="44" spans="1:11" ht="15.75">
      <c r="A44" s="8" t="s">
        <v>53</v>
      </c>
      <c r="B44" s="3"/>
      <c r="C44" s="3"/>
      <c r="D44" s="3"/>
      <c r="E44" s="3"/>
      <c r="F44" s="3"/>
      <c r="G44" s="3"/>
      <c r="H44" s="3"/>
      <c r="I44" s="3"/>
      <c r="J44" s="4"/>
      <c r="K44" s="16">
        <f>Лист2!K64*3</f>
        <v>24390.318000000003</v>
      </c>
    </row>
    <row r="45" spans="1:11" ht="15.75">
      <c r="A45" s="8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12769.800000000001</v>
      </c>
    </row>
    <row r="46" spans="1:11" ht="15.75">
      <c r="A46" s="8" t="s">
        <v>55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Лист2!K66+Лист2!K67+Лист2!W66+Лист2!W67+Лист2!AI66+Лист2!AI67</f>
        <v>59551.128</v>
      </c>
    </row>
    <row r="47" spans="1:11" ht="15">
      <c r="A47" s="9" t="s">
        <v>12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152132.178</v>
      </c>
    </row>
    <row r="49" spans="1:9" ht="15">
      <c r="A49" s="1"/>
      <c r="B49" s="1" t="s">
        <v>13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62</v>
      </c>
      <c r="B52" s="3"/>
      <c r="C52" s="3"/>
      <c r="D52" s="3"/>
      <c r="E52" s="3"/>
      <c r="F52" s="3"/>
      <c r="G52" s="3"/>
      <c r="H52" s="3"/>
      <c r="I52" s="3"/>
      <c r="J52" s="4"/>
      <c r="K52" s="16"/>
      <c r="L52" s="17"/>
    </row>
    <row r="53" spans="1:11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3">
        <f>K37+K40-K47</f>
        <v>16150.362000000023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4256.6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80</v>
      </c>
    </row>
    <row r="56" spans="1:11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125654.83200000001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104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52739.274000000005</v>
      </c>
    </row>
    <row r="59" spans="1:11" ht="15.75">
      <c r="A59" s="8" t="s">
        <v>14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2681.6580000000004</v>
      </c>
    </row>
    <row r="60" spans="1:11" ht="15.75">
      <c r="A60" s="8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24390.318000000003</v>
      </c>
    </row>
    <row r="61" spans="1:11" ht="15.75">
      <c r="A61" s="8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12769.800000000001</v>
      </c>
    </row>
    <row r="62" spans="1:11" ht="15.75">
      <c r="A62" s="8" t="s">
        <v>55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Лист2!K92+Лист2!K93+Лист2!W92+Лист2!W93+Лист2!AI92+Лист2!AI93</f>
        <v>42132.328</v>
      </c>
    </row>
    <row r="63" spans="1:11" ht="15">
      <c r="A63" s="9" t="s">
        <v>12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134713.37800000003</v>
      </c>
    </row>
    <row r="65" spans="1:12" ht="15">
      <c r="A65" s="2" t="s">
        <v>64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71416</v>
      </c>
      <c r="L65" s="17"/>
    </row>
    <row r="66" spans="1:11" ht="15">
      <c r="A66" s="22" t="s">
        <v>65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K56*2+K24+K8</f>
        <v>487082.73800000007</v>
      </c>
    </row>
    <row r="67" spans="1:11" ht="15">
      <c r="A67" s="23" t="s">
        <v>66</v>
      </c>
      <c r="B67" s="24"/>
      <c r="C67" s="24"/>
      <c r="D67" s="24"/>
      <c r="E67" s="24"/>
      <c r="F67" s="24"/>
      <c r="G67" s="24"/>
      <c r="H67" s="24"/>
      <c r="I67" s="24"/>
      <c r="J67" s="11"/>
      <c r="K67" s="16">
        <f>K63+K47+K31+K15</f>
        <v>551406.9220000001</v>
      </c>
    </row>
    <row r="68" spans="1:11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7091.815999999992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25390625" style="0" customWidth="1"/>
    <col min="22" max="22" width="17.875" style="0" customWidth="1"/>
    <col min="34" max="34" width="18.00390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3" t="s">
        <v>19</v>
      </c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3" t="s">
        <v>19</v>
      </c>
      <c r="X4" s="17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19</v>
      </c>
      <c r="AJ4" s="17"/>
    </row>
    <row r="5" spans="1:36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3">
        <v>71416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48227.218</v>
      </c>
      <c r="Y5" s="2" t="s">
        <v>91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30421.43600000001</v>
      </c>
      <c r="AJ5" s="17" t="s">
        <v>19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4256.6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4256.6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v>4256.6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80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9.11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5">
        <v>9.11</v>
      </c>
      <c r="Y8" s="2" t="s">
        <v>50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9.11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38777.626000000004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38777.626000000004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6">
        <f>AI6*AI8</f>
        <v>38777.626000000004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104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17579.758</v>
      </c>
      <c r="M11" s="8" t="s">
        <v>104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17579.758</v>
      </c>
      <c r="Y11" s="8" t="s">
        <v>104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17579.758</v>
      </c>
    </row>
    <row r="12" spans="1:35" ht="15.75">
      <c r="A12" s="8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893.8860000000001</v>
      </c>
      <c r="M12" s="8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893.8860000000001</v>
      </c>
      <c r="Y12" s="8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893.8860000000001</v>
      </c>
    </row>
    <row r="13" spans="1:35" ht="15.75">
      <c r="A13" s="8" t="s">
        <v>15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6555.164000000001</v>
      </c>
      <c r="M13" s="8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6555.164000000001</v>
      </c>
      <c r="Y13" s="8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6555.164000000001</v>
      </c>
    </row>
    <row r="14" spans="1:35" ht="15.75">
      <c r="A14" s="8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4256.6</v>
      </c>
      <c r="M14" s="8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4256.6</v>
      </c>
      <c r="Y14" s="8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4256.6</v>
      </c>
    </row>
    <row r="15" spans="1:35" ht="15.75">
      <c r="A15" s="8" t="s">
        <v>55</v>
      </c>
      <c r="B15" s="7"/>
      <c r="C15" s="7"/>
      <c r="D15" s="7"/>
      <c r="E15" s="7"/>
      <c r="F15" s="7"/>
      <c r="G15" s="7"/>
      <c r="H15" s="7"/>
      <c r="I15" s="3"/>
      <c r="J15" s="4"/>
      <c r="K15" s="15">
        <f>K16+K18+K20+K21+K25</f>
        <v>32681</v>
      </c>
      <c r="M15" s="8" t="s">
        <v>55</v>
      </c>
      <c r="N15" s="7"/>
      <c r="O15" s="7"/>
      <c r="P15" s="7"/>
      <c r="Q15" s="7"/>
      <c r="R15" s="7"/>
      <c r="S15" s="7"/>
      <c r="T15" s="7"/>
      <c r="U15" s="3"/>
      <c r="V15" s="4"/>
      <c r="W15" s="16">
        <f>W16+W19+W20+W25</f>
        <v>27298</v>
      </c>
      <c r="Y15" s="8" t="s">
        <v>55</v>
      </c>
      <c r="Z15" s="7"/>
      <c r="AA15" s="7"/>
      <c r="AB15" s="7"/>
      <c r="AC15" s="7"/>
      <c r="AD15" s="7"/>
      <c r="AE15" s="7"/>
      <c r="AF15" s="7"/>
      <c r="AG15" s="3"/>
      <c r="AH15" s="4"/>
      <c r="AI15" s="16">
        <f>AI18+AI19+AI20+AI25</f>
        <v>3969</v>
      </c>
    </row>
    <row r="16" spans="1:35" ht="15">
      <c r="A16" s="2" t="s">
        <v>95</v>
      </c>
      <c r="B16" s="3"/>
      <c r="C16" s="3"/>
      <c r="D16" s="3"/>
      <c r="E16" s="3"/>
      <c r="F16" s="3"/>
      <c r="G16" s="3"/>
      <c r="H16" s="3"/>
      <c r="I16" s="3"/>
      <c r="J16" s="4"/>
      <c r="K16" s="5">
        <v>18495</v>
      </c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>
        <f>21934+877</f>
        <v>22811</v>
      </c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19</v>
      </c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 t="s">
        <v>19</v>
      </c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>
        <f>706+8760</f>
        <v>9466</v>
      </c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 t="s">
        <v>19</v>
      </c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1588</v>
      </c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19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>
        <f>1097+100</f>
        <v>1197</v>
      </c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 t="s">
        <v>19</v>
      </c>
      <c r="AI19" s="5">
        <v>704</v>
      </c>
    </row>
    <row r="20" spans="1:35" ht="15">
      <c r="A20" s="9" t="s">
        <v>7</v>
      </c>
      <c r="B20" s="10"/>
      <c r="C20" s="10"/>
      <c r="D20" s="10"/>
      <c r="E20" s="10"/>
      <c r="F20" s="10"/>
      <c r="G20" s="10"/>
      <c r="H20" s="10"/>
      <c r="I20" s="10"/>
      <c r="J20" s="11"/>
      <c r="K20" s="5">
        <v>2075</v>
      </c>
      <c r="M20" s="9" t="s">
        <v>7</v>
      </c>
      <c r="N20" s="10"/>
      <c r="O20" s="10"/>
      <c r="P20" s="10"/>
      <c r="Q20" s="10"/>
      <c r="R20" s="10"/>
      <c r="S20" s="10"/>
      <c r="T20" s="10"/>
      <c r="U20" s="10"/>
      <c r="V20" s="11"/>
      <c r="W20" s="5">
        <v>2490</v>
      </c>
      <c r="Y20" s="9" t="s">
        <v>7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v>877</v>
      </c>
    </row>
    <row r="21" spans="1:35" ht="15">
      <c r="A21" s="2" t="s">
        <v>94</v>
      </c>
      <c r="B21" s="3"/>
      <c r="C21" s="3"/>
      <c r="D21" s="3"/>
      <c r="E21" s="3"/>
      <c r="F21" s="3"/>
      <c r="G21" s="3"/>
      <c r="H21" s="3"/>
      <c r="I21" s="3"/>
      <c r="J21" s="4"/>
      <c r="K21" s="5">
        <v>1845</v>
      </c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10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10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10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5">
        <v>800</v>
      </c>
      <c r="M25" s="2" t="s">
        <v>38</v>
      </c>
      <c r="N25" s="3"/>
      <c r="O25" s="3"/>
      <c r="P25" s="3"/>
      <c r="Q25" s="3"/>
      <c r="R25" s="3"/>
      <c r="S25" s="3"/>
      <c r="T25" s="3"/>
      <c r="U25" s="3"/>
      <c r="V25" s="4"/>
      <c r="W25" s="6">
        <f>K25</f>
        <v>800</v>
      </c>
      <c r="Y25" s="2" t="s">
        <v>38</v>
      </c>
      <c r="Z25" s="3"/>
      <c r="AA25" s="3"/>
      <c r="AB25" s="3"/>
      <c r="AC25" s="3"/>
      <c r="AD25" s="3"/>
      <c r="AE25" s="3"/>
      <c r="AF25" s="3"/>
      <c r="AG25" s="3"/>
      <c r="AH25" s="4"/>
      <c r="AI25" s="6">
        <f>W25</f>
        <v>800</v>
      </c>
    </row>
    <row r="26" spans="1:35" ht="15">
      <c r="A26" s="9" t="s">
        <v>12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61966.408</v>
      </c>
      <c r="M26" s="9" t="s">
        <v>12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56583.408</v>
      </c>
      <c r="Y26" s="9" t="s">
        <v>12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33254.408</v>
      </c>
    </row>
    <row r="28" spans="1:33" ht="15.75">
      <c r="A28" s="1"/>
      <c r="B28" s="1"/>
      <c r="C28" s="1"/>
      <c r="D28" s="1"/>
      <c r="E28" s="1"/>
      <c r="F28" s="25" t="s">
        <v>31</v>
      </c>
      <c r="G28" s="1"/>
      <c r="H28" s="1"/>
      <c r="I28" s="1"/>
      <c r="M28" s="1"/>
      <c r="N28" s="1"/>
      <c r="O28" s="1"/>
      <c r="P28" s="1"/>
      <c r="Q28" s="1"/>
      <c r="R28" s="25" t="s">
        <v>29</v>
      </c>
      <c r="S28" s="1"/>
      <c r="T28" s="1"/>
      <c r="U28" s="1"/>
      <c r="Y28" s="1"/>
      <c r="Z28" s="1"/>
      <c r="AA28" s="1"/>
      <c r="AB28" s="1"/>
      <c r="AC28" s="1"/>
      <c r="AD28" s="25" t="s">
        <v>27</v>
      </c>
      <c r="AE28" s="1"/>
      <c r="AF28" s="1"/>
      <c r="AG28" s="1"/>
    </row>
    <row r="29" spans="1:36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19</v>
      </c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19</v>
      </c>
      <c r="X29" s="17"/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19</v>
      </c>
      <c r="AJ29" s="17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35944.654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35569.272</v>
      </c>
      <c r="Y30" s="2" t="s">
        <v>89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35216.49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AI6</f>
        <v>4256.6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4256.6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4256.6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80</v>
      </c>
    </row>
    <row r="33" spans="1:35" ht="15">
      <c r="A33" s="2" t="s">
        <v>50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9.11</v>
      </c>
      <c r="M33" s="2" t="s">
        <v>50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9.11</v>
      </c>
      <c r="Y33" s="2" t="s">
        <v>50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9.84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38777.626000000004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38777.626000000004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41884.944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104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17579.758</v>
      </c>
      <c r="M36" s="8" t="s">
        <v>104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17579.758</v>
      </c>
      <c r="Y36" s="8" t="s">
        <v>104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17579.758</v>
      </c>
    </row>
    <row r="37" spans="1:35" ht="15.75">
      <c r="A37" s="8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893.8860000000001</v>
      </c>
      <c r="M37" s="8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893.8860000000001</v>
      </c>
      <c r="Y37" s="8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893.8860000000001</v>
      </c>
    </row>
    <row r="38" spans="1:35" ht="15.75">
      <c r="A38" s="8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6555.164000000001</v>
      </c>
      <c r="M38" s="8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6555.164000000001</v>
      </c>
      <c r="Y38" s="8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AI31*1.91</f>
        <v>8130.106000000001</v>
      </c>
    </row>
    <row r="39" spans="1:35" ht="15.75">
      <c r="A39" s="8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4256.6</v>
      </c>
      <c r="M39" s="8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4256.6</v>
      </c>
      <c r="Y39" s="8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4256.6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97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AI31*0.36</f>
        <v>1532.376</v>
      </c>
    </row>
    <row r="41" spans="1:35" ht="15.75">
      <c r="A41" s="8" t="s">
        <v>55</v>
      </c>
      <c r="B41" s="7"/>
      <c r="C41" s="7"/>
      <c r="D41" s="7"/>
      <c r="E41" s="7"/>
      <c r="F41" s="7"/>
      <c r="G41" s="7"/>
      <c r="H41" s="7"/>
      <c r="I41" s="3"/>
      <c r="J41" s="4"/>
      <c r="K41" s="16">
        <f>K44+K46+K51</f>
        <v>9867.6</v>
      </c>
      <c r="M41" s="8" t="s">
        <v>55</v>
      </c>
      <c r="N41" s="7"/>
      <c r="O41" s="7"/>
      <c r="P41" s="7"/>
      <c r="Q41" s="7"/>
      <c r="R41" s="7"/>
      <c r="S41" s="7"/>
      <c r="T41" s="7"/>
      <c r="U41" s="3"/>
      <c r="V41" s="4"/>
      <c r="W41" s="16">
        <f>W45+W46+W50+W51</f>
        <v>9845</v>
      </c>
      <c r="Y41" s="8" t="s">
        <v>98</v>
      </c>
      <c r="Z41" s="7"/>
      <c r="AA41" s="7"/>
      <c r="AB41" s="7"/>
      <c r="AC41" s="7"/>
      <c r="AD41" s="7"/>
      <c r="AE41" s="7"/>
      <c r="AF41" s="7"/>
      <c r="AG41" s="3"/>
      <c r="AH41" s="4"/>
      <c r="AI41" s="16">
        <f>AI45+AI51</f>
        <v>2081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19</v>
      </c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 t="s">
        <v>19</v>
      </c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6">
        <f>K31</f>
        <v>4256.6</v>
      </c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 t="s">
        <v>19</v>
      </c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19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>
        <f>1025+636</f>
        <v>1661</v>
      </c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f>660+621</f>
        <v>1281</v>
      </c>
    </row>
    <row r="46" spans="1:35" ht="15">
      <c r="A46" s="9" t="s">
        <v>7</v>
      </c>
      <c r="B46" s="10"/>
      <c r="C46" s="10"/>
      <c r="D46" s="10"/>
      <c r="E46" s="10"/>
      <c r="F46" s="10"/>
      <c r="G46" s="10"/>
      <c r="H46" s="10"/>
      <c r="I46" s="10"/>
      <c r="J46" s="11"/>
      <c r="K46" s="5">
        <v>4811</v>
      </c>
      <c r="M46" s="9" t="s">
        <v>7</v>
      </c>
      <c r="N46" s="10"/>
      <c r="O46" s="10"/>
      <c r="P46" s="10"/>
      <c r="Q46" s="10"/>
      <c r="R46" s="10"/>
      <c r="S46" s="10"/>
      <c r="T46" s="10"/>
      <c r="U46" s="10"/>
      <c r="V46" s="11"/>
      <c r="W46" s="5">
        <f>4150+2490</f>
        <v>6640</v>
      </c>
      <c r="Y46" s="9" t="s">
        <v>7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 t="s">
        <v>19</v>
      </c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10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10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10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96</v>
      </c>
      <c r="N50" s="3"/>
      <c r="O50" s="3"/>
      <c r="P50" s="3"/>
      <c r="Q50" s="3"/>
      <c r="R50" s="3"/>
      <c r="S50" s="3"/>
      <c r="T50" s="3"/>
      <c r="U50" s="3"/>
      <c r="V50" s="4"/>
      <c r="W50" s="5">
        <v>744</v>
      </c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38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800</v>
      </c>
      <c r="M51" s="2" t="s">
        <v>38</v>
      </c>
      <c r="N51" s="3"/>
      <c r="O51" s="3"/>
      <c r="P51" s="3"/>
      <c r="Q51" s="3"/>
      <c r="R51" s="3"/>
      <c r="S51" s="3"/>
      <c r="T51" s="3"/>
      <c r="U51" s="3"/>
      <c r="V51" s="4"/>
      <c r="W51" s="6">
        <f>W25</f>
        <v>800</v>
      </c>
      <c r="Y51" s="2" t="s">
        <v>38</v>
      </c>
      <c r="Z51" s="3"/>
      <c r="AA51" s="3"/>
      <c r="AB51" s="3"/>
      <c r="AC51" s="3"/>
      <c r="AD51" s="3"/>
      <c r="AE51" s="3"/>
      <c r="AF51" s="3"/>
      <c r="AG51" s="3"/>
      <c r="AH51" s="4"/>
      <c r="AI51" s="6">
        <f>W51</f>
        <v>800</v>
      </c>
    </row>
    <row r="52" spans="1:35" ht="15">
      <c r="A52" s="9" t="s">
        <v>12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K36+K37+K38+K39+K41</f>
        <v>39153.008</v>
      </c>
      <c r="M52" s="9" t="s">
        <v>12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W36+W37+W38+W39+W41</f>
        <v>39130.408</v>
      </c>
      <c r="Y52" s="9" t="s">
        <v>12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34473.725999999995</v>
      </c>
    </row>
    <row r="53" ht="12.75">
      <c r="W53" t="s">
        <v>19</v>
      </c>
    </row>
    <row r="54" spans="1:30" ht="12.75">
      <c r="A54" t="s">
        <v>19</v>
      </c>
      <c r="E54" s="19" t="s">
        <v>16</v>
      </c>
      <c r="R54" s="20" t="s">
        <v>17</v>
      </c>
      <c r="AD54" s="20" t="s">
        <v>18</v>
      </c>
    </row>
    <row r="55" spans="1:35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21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21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21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42627.70800000001</v>
      </c>
      <c r="L56" s="17"/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21159.92600000002</v>
      </c>
      <c r="Y56" s="2" t="s">
        <v>86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26777.14400000003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4256.6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4256.6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4256.6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80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80</v>
      </c>
    </row>
    <row r="59" spans="1:35" ht="15">
      <c r="A59" s="2" t="s">
        <v>50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9.84</v>
      </c>
      <c r="M59" s="2" t="s">
        <v>50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9.84</v>
      </c>
      <c r="Y59" s="2" t="s">
        <v>50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9.84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41884.944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41884.944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41884.944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104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17579.758</v>
      </c>
      <c r="M62" s="8" t="s">
        <v>104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17579.758</v>
      </c>
      <c r="Y62" s="8" t="s">
        <v>104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17579.758</v>
      </c>
    </row>
    <row r="63" spans="1:35" ht="15.75">
      <c r="A63" s="8" t="s">
        <v>14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893.8860000000001</v>
      </c>
      <c r="M63" s="8" t="s">
        <v>14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893.8860000000001</v>
      </c>
      <c r="Y63" s="8" t="s">
        <v>14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893.8860000000001</v>
      </c>
    </row>
    <row r="64" spans="1:35" ht="15.75">
      <c r="A64" s="8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8130.106000000001</v>
      </c>
      <c r="M64" s="8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8130.106000000001</v>
      </c>
      <c r="Y64" s="8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8130.106000000001</v>
      </c>
    </row>
    <row r="65" spans="1:35" ht="15.75">
      <c r="A65" s="8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4256.6</v>
      </c>
      <c r="M65" s="8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4256.6</v>
      </c>
      <c r="Y65" s="8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4256.6</v>
      </c>
    </row>
    <row r="66" spans="1:35" ht="15.75">
      <c r="A66" s="8" t="s">
        <v>97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1532.376</v>
      </c>
      <c r="M66" s="8" t="s">
        <v>97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1532.376</v>
      </c>
      <c r="Y66" s="8" t="s">
        <v>97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1532.376</v>
      </c>
    </row>
    <row r="67" spans="1:35" ht="15.75">
      <c r="A67" s="8" t="s">
        <v>98</v>
      </c>
      <c r="B67" s="7"/>
      <c r="C67" s="7"/>
      <c r="D67" s="7"/>
      <c r="E67" s="7"/>
      <c r="F67" s="7"/>
      <c r="G67" s="7"/>
      <c r="H67" s="7"/>
      <c r="I67" s="3"/>
      <c r="J67" s="4"/>
      <c r="K67" s="15">
        <f>K68+K71+K75+K76+K77</f>
        <v>30960</v>
      </c>
      <c r="M67" s="8" t="s">
        <v>98</v>
      </c>
      <c r="N67" s="7"/>
      <c r="O67" s="7"/>
      <c r="P67" s="7"/>
      <c r="Q67" s="7"/>
      <c r="R67" s="7"/>
      <c r="S67" s="7"/>
      <c r="T67" s="7"/>
      <c r="U67" s="3"/>
      <c r="V67" s="4"/>
      <c r="W67" s="16">
        <f>W71+W72+W77</f>
        <v>3875</v>
      </c>
      <c r="Y67" s="8" t="s">
        <v>98</v>
      </c>
      <c r="Z67" s="7"/>
      <c r="AA67" s="7"/>
      <c r="AB67" s="7"/>
      <c r="AC67" s="7"/>
      <c r="AD67" s="7"/>
      <c r="AE67" s="7"/>
      <c r="AF67" s="7"/>
      <c r="AG67" s="3"/>
      <c r="AH67" s="4"/>
      <c r="AI67" s="16">
        <f>AI68+AI70+AI71+AI72+AI77</f>
        <v>20119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>
        <f>8339+1083</f>
        <v>9422</v>
      </c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 t="s">
        <v>19</v>
      </c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f>646+3628</f>
        <v>4274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 t="s">
        <v>19</v>
      </c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 t="s">
        <v>19</v>
      </c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>
        <v>4257</v>
      </c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>
        <v>1211</v>
      </c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>
        <v>585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1243</v>
      </c>
    </row>
    <row r="72" spans="1:35" ht="15">
      <c r="A72" s="9" t="s">
        <v>7</v>
      </c>
      <c r="B72" s="10"/>
      <c r="C72" s="10"/>
      <c r="D72" s="10"/>
      <c r="E72" s="10"/>
      <c r="F72" s="10"/>
      <c r="G72" s="10"/>
      <c r="H72" s="10"/>
      <c r="I72" s="10"/>
      <c r="J72" s="11"/>
      <c r="K72" s="5" t="s">
        <v>19</v>
      </c>
      <c r="M72" s="9" t="s">
        <v>7</v>
      </c>
      <c r="N72" s="10"/>
      <c r="O72" s="10"/>
      <c r="P72" s="10"/>
      <c r="Q72" s="10"/>
      <c r="R72" s="10"/>
      <c r="S72" s="10"/>
      <c r="T72" s="10"/>
      <c r="U72" s="10"/>
      <c r="V72" s="11"/>
      <c r="W72" s="5">
        <v>2490</v>
      </c>
      <c r="Y72" s="9" t="s">
        <v>7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>
        <f>7470+2075</f>
        <v>9545</v>
      </c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102</v>
      </c>
      <c r="Z73" s="3"/>
      <c r="AA73" s="3"/>
      <c r="AB73" s="3"/>
      <c r="AC73" s="3"/>
      <c r="AD73" s="3"/>
      <c r="AE73" s="3"/>
      <c r="AF73" s="3"/>
      <c r="AG73" s="3"/>
      <c r="AH73" s="4"/>
      <c r="AI73" s="5" t="s">
        <v>19</v>
      </c>
    </row>
    <row r="74" spans="1:36" ht="15">
      <c r="A74" s="2" t="s">
        <v>99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19</v>
      </c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  <c r="AJ74" s="17"/>
    </row>
    <row r="75" spans="1:35" ht="15">
      <c r="A75" s="9" t="s">
        <v>100</v>
      </c>
      <c r="B75" s="10"/>
      <c r="C75" s="10"/>
      <c r="D75" s="10"/>
      <c r="E75" s="10"/>
      <c r="F75" s="10"/>
      <c r="G75" s="10"/>
      <c r="H75" s="10"/>
      <c r="I75" s="10"/>
      <c r="J75" s="11"/>
      <c r="K75" s="5">
        <v>6318</v>
      </c>
      <c r="M75" s="9" t="s">
        <v>93</v>
      </c>
      <c r="N75" s="10"/>
      <c r="O75" s="10"/>
      <c r="P75" s="10"/>
      <c r="Q75" s="10"/>
      <c r="R75" s="10"/>
      <c r="S75" s="10"/>
      <c r="T75" s="10"/>
      <c r="U75" s="10"/>
      <c r="V75" s="11"/>
      <c r="W75" s="5" t="s">
        <v>19</v>
      </c>
      <c r="Y75" s="9" t="s">
        <v>10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 t="s">
        <v>19</v>
      </c>
    </row>
    <row r="76" spans="1:35" ht="15">
      <c r="A76" s="2" t="s">
        <v>101</v>
      </c>
      <c r="B76" s="3"/>
      <c r="C76" s="3"/>
      <c r="D76" s="3"/>
      <c r="E76" s="3"/>
      <c r="F76" s="3"/>
      <c r="G76" s="3"/>
      <c r="H76" s="3"/>
      <c r="I76" s="3"/>
      <c r="J76" s="4"/>
      <c r="K76" s="5">
        <v>13209</v>
      </c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38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800</v>
      </c>
      <c r="M77" s="2" t="s">
        <v>38</v>
      </c>
      <c r="N77" s="3"/>
      <c r="O77" s="3"/>
      <c r="P77" s="3"/>
      <c r="Q77" s="3"/>
      <c r="R77" s="3"/>
      <c r="S77" s="3"/>
      <c r="T77" s="3"/>
      <c r="U77" s="3"/>
      <c r="V77" s="4"/>
      <c r="W77" s="6">
        <f>W51</f>
        <v>800</v>
      </c>
      <c r="Y77" s="2" t="s">
        <v>38</v>
      </c>
      <c r="Z77" s="3"/>
      <c r="AA77" s="3"/>
      <c r="AB77" s="3"/>
      <c r="AC77" s="3"/>
      <c r="AD77" s="3"/>
      <c r="AE77" s="3"/>
      <c r="AF77" s="3"/>
      <c r="AG77" s="3"/>
      <c r="AH77" s="4"/>
      <c r="AI77" s="6">
        <f>W77</f>
        <v>800</v>
      </c>
    </row>
    <row r="78" spans="1:35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63352.725999999995</v>
      </c>
      <c r="M78" s="9" t="s">
        <v>12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36267.725999999995</v>
      </c>
      <c r="Y78" s="9" t="s">
        <v>12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52511.725999999995</v>
      </c>
    </row>
    <row r="80" spans="5:30" ht="12.75">
      <c r="E80" s="19" t="s">
        <v>20</v>
      </c>
      <c r="R80" s="20" t="s">
        <v>21</v>
      </c>
      <c r="AD80" s="20" t="s">
        <v>22</v>
      </c>
    </row>
    <row r="81" spans="1:35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16" t="s">
        <v>19</v>
      </c>
      <c r="M81" s="2" t="s">
        <v>83</v>
      </c>
      <c r="N81" s="3"/>
      <c r="O81" s="3"/>
      <c r="P81" s="3"/>
      <c r="Q81" s="3"/>
      <c r="R81" s="3"/>
      <c r="S81" s="3"/>
      <c r="T81" s="3"/>
      <c r="U81" s="3"/>
      <c r="V81" s="4"/>
      <c r="W81" s="21"/>
      <c r="X81" s="18"/>
      <c r="Y81" s="2" t="s">
        <v>88</v>
      </c>
      <c r="Z81" s="3"/>
      <c r="AA81" s="3"/>
      <c r="AB81" s="3"/>
      <c r="AC81" s="3"/>
      <c r="AD81" s="3"/>
      <c r="AE81" s="3"/>
      <c r="AF81" s="3"/>
      <c r="AG81" s="3"/>
      <c r="AH81" s="4"/>
      <c r="AI81" s="21"/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3">
        <f>AI56+AI60-AI78</f>
        <v>16150.362000000037</v>
      </c>
      <c r="M82" s="2" t="s">
        <v>84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13140.98000000004</v>
      </c>
      <c r="Y82" s="2" t="s">
        <v>85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W82+W86-W104</f>
        <v>12711.598000000042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4256.6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4256.6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4256.6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80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80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80</v>
      </c>
    </row>
    <row r="85" spans="1:35" ht="15">
      <c r="A85" s="2" t="s">
        <v>50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9.84</v>
      </c>
      <c r="M85" s="2" t="s">
        <v>50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9.84</v>
      </c>
      <c r="Y85" s="2" t="s">
        <v>50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9.84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41884.944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41884.944</v>
      </c>
      <c r="Y86" s="2" t="s">
        <v>52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41884.944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104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17579.758</v>
      </c>
      <c r="M88" s="8" t="s">
        <v>104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17579.758</v>
      </c>
      <c r="Y88" s="8" t="s">
        <v>104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17579.758</v>
      </c>
    </row>
    <row r="89" spans="1:35" ht="15.75">
      <c r="A89" s="8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893.8860000000001</v>
      </c>
      <c r="M89" s="8" t="s">
        <v>14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893.8860000000001</v>
      </c>
      <c r="Y89" s="8" t="s">
        <v>14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893.8860000000001</v>
      </c>
    </row>
    <row r="90" spans="1:35" ht="15.75">
      <c r="A90" s="8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8130.106000000001</v>
      </c>
      <c r="M90" s="8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8130.106000000001</v>
      </c>
      <c r="Y90" s="8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8130.106000000001</v>
      </c>
    </row>
    <row r="91" spans="1:35" ht="15.75">
      <c r="A91" s="8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4256.6</v>
      </c>
      <c r="M91" s="8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4256.6</v>
      </c>
      <c r="Y91" s="8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4256.6</v>
      </c>
    </row>
    <row r="92" spans="1:35" ht="15.75">
      <c r="A92" s="8" t="s">
        <v>97</v>
      </c>
      <c r="B92" s="3"/>
      <c r="C92" s="3"/>
      <c r="D92" s="3"/>
      <c r="E92" s="3"/>
      <c r="F92" s="3"/>
      <c r="G92" s="3"/>
      <c r="H92" s="3"/>
      <c r="I92" s="3"/>
      <c r="J92" s="4"/>
      <c r="K92" s="16">
        <f>AI66</f>
        <v>1532.376</v>
      </c>
      <c r="M92" s="8" t="s">
        <v>97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1532.376</v>
      </c>
      <c r="Y92" s="8" t="s">
        <v>97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1532.376</v>
      </c>
    </row>
    <row r="93" spans="1:35" ht="15.75">
      <c r="A93" s="8" t="s">
        <v>98</v>
      </c>
      <c r="B93" s="7"/>
      <c r="C93" s="7"/>
      <c r="D93" s="7"/>
      <c r="E93" s="7"/>
      <c r="F93" s="7"/>
      <c r="G93" s="7"/>
      <c r="H93" s="7"/>
      <c r="I93" s="3"/>
      <c r="J93" s="4"/>
      <c r="K93" s="16">
        <f>K94+K96+K103</f>
        <v>12501.6</v>
      </c>
      <c r="M93" s="8" t="s">
        <v>98</v>
      </c>
      <c r="N93" s="7"/>
      <c r="O93" s="7"/>
      <c r="P93" s="7"/>
      <c r="Q93" s="7"/>
      <c r="R93" s="7"/>
      <c r="S93" s="7"/>
      <c r="T93" s="7"/>
      <c r="U93" s="3"/>
      <c r="V93" s="4"/>
      <c r="W93" s="16">
        <f>W96+W97+W98</f>
        <v>9921.6</v>
      </c>
      <c r="Y93" s="8" t="s">
        <v>98</v>
      </c>
      <c r="Z93" s="7"/>
      <c r="AA93" s="7"/>
      <c r="AB93" s="7"/>
      <c r="AC93" s="7"/>
      <c r="AD93" s="7"/>
      <c r="AE93" s="7"/>
      <c r="AF93" s="7"/>
      <c r="AG93" s="3"/>
      <c r="AH93" s="4"/>
      <c r="AI93" s="16">
        <f>AI94+AI96+AI97+AI102+AI103</f>
        <v>15112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>
        <f>5605+1840</f>
        <v>7445</v>
      </c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19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1290</v>
      </c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23</v>
      </c>
      <c r="B96" s="3"/>
      <c r="C96" s="3"/>
      <c r="D96" s="3"/>
      <c r="E96" s="3"/>
      <c r="F96" s="3"/>
      <c r="G96" s="3"/>
      <c r="H96" s="3"/>
      <c r="I96" s="3"/>
      <c r="J96" s="4"/>
      <c r="K96" s="6">
        <f>K83</f>
        <v>4256.6</v>
      </c>
      <c r="M96" s="2" t="s">
        <v>23</v>
      </c>
      <c r="N96" s="3"/>
      <c r="O96" s="3"/>
      <c r="P96" s="3"/>
      <c r="Q96" s="3"/>
      <c r="R96" s="3"/>
      <c r="S96" s="3"/>
      <c r="T96" s="3"/>
      <c r="U96" s="3"/>
      <c r="V96" s="4"/>
      <c r="W96" s="6">
        <f>W83</f>
        <v>4256.6</v>
      </c>
      <c r="Y96" s="2" t="s">
        <v>23</v>
      </c>
      <c r="Z96" s="3"/>
      <c r="AA96" s="3"/>
      <c r="AB96" s="3"/>
      <c r="AC96" s="3"/>
      <c r="AD96" s="3"/>
      <c r="AE96" s="3"/>
      <c r="AF96" s="3"/>
      <c r="AG96" s="3"/>
      <c r="AH96" s="4"/>
      <c r="AI96" s="6">
        <f>8123+1125</f>
        <v>9248</v>
      </c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19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>
        <f>2095+250</f>
        <v>2345</v>
      </c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f>1157+1008</f>
        <v>2165</v>
      </c>
    </row>
    <row r="98" spans="1:35" ht="15">
      <c r="A98" s="9" t="s">
        <v>7</v>
      </c>
      <c r="B98" s="10"/>
      <c r="C98" s="10"/>
      <c r="D98" s="10"/>
      <c r="E98" s="10"/>
      <c r="F98" s="10"/>
      <c r="G98" s="10"/>
      <c r="H98" s="10"/>
      <c r="I98" s="10"/>
      <c r="J98" s="11"/>
      <c r="K98" s="5" t="s">
        <v>19</v>
      </c>
      <c r="M98" s="9" t="s">
        <v>7</v>
      </c>
      <c r="N98" s="10"/>
      <c r="O98" s="10"/>
      <c r="P98" s="10"/>
      <c r="Q98" s="10"/>
      <c r="R98" s="10"/>
      <c r="S98" s="10"/>
      <c r="T98" s="10"/>
      <c r="U98" s="10"/>
      <c r="V98" s="11"/>
      <c r="W98" s="5">
        <v>3320</v>
      </c>
      <c r="Y98" s="9" t="s">
        <v>7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 t="s">
        <v>19</v>
      </c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 t="s">
        <v>19</v>
      </c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10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 t="s">
        <v>19</v>
      </c>
      <c r="M101" s="9" t="s">
        <v>10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 t="s">
        <v>19</v>
      </c>
      <c r="Y101" s="9" t="s">
        <v>10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103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>
        <v>1609</v>
      </c>
    </row>
    <row r="103" spans="1:35" ht="15">
      <c r="A103" s="2" t="s">
        <v>38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800</v>
      </c>
      <c r="M103" s="2" t="s">
        <v>38</v>
      </c>
      <c r="N103" s="3"/>
      <c r="O103" s="3"/>
      <c r="P103" s="3"/>
      <c r="Q103" s="3"/>
      <c r="R103" s="3"/>
      <c r="S103" s="3"/>
      <c r="T103" s="3"/>
      <c r="U103" s="3"/>
      <c r="V103" s="4"/>
      <c r="W103" s="5" t="s">
        <v>19</v>
      </c>
      <c r="Y103" s="2" t="s">
        <v>38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6">
        <f>AI77</f>
        <v>800</v>
      </c>
    </row>
    <row r="104" spans="1:35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44894.326</v>
      </c>
      <c r="M104" s="9" t="s">
        <v>12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42314.326</v>
      </c>
      <c r="Y104" s="9" t="s">
        <v>12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47504.725999999995</v>
      </c>
    </row>
    <row r="106" ht="12.75">
      <c r="AI106" s="18" t="s">
        <v>19</v>
      </c>
    </row>
    <row r="107" ht="12.75">
      <c r="AI107" s="26">
        <f>AI82+AI86-AI104</f>
        <v>7091.81600000005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2013-01-28T00:28:03Z</cp:lastPrinted>
  <dcterms:created xsi:type="dcterms:W3CDTF">2012-04-11T04:13:08Z</dcterms:created>
  <dcterms:modified xsi:type="dcterms:W3CDTF">2017-05-15T12:18:43Z</dcterms:modified>
  <cp:category/>
  <cp:version/>
  <cp:contentType/>
  <cp:contentStatus/>
</cp:coreProperties>
</file>