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<sst xmlns="http://schemas.openxmlformats.org/spreadsheetml/2006/main" count="373" uniqueCount="100">
  <si>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</si>
  <si>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</si>
  <si>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</si>
  <si>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</si>
  <si>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</si>
  <si>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</si>
  <si>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</si>
  <si>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</si>
  <si>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</si>
  <si>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</si>
  <si>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</si>
  <si>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</si>
  <si>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</si>
  <si>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</si>
  <si>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</si>
  <si>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</si>
  <si>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</si>
  <si>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</si>
  <si>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</si>
  <si>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к. Прочие работы (списывание показаний)</t>
  </si>
  <si>
    <t xml:space="preserve">октябрь </t>
  </si>
  <si>
    <t>ноябрь</t>
  </si>
  <si>
    <t>декабрь</t>
  </si>
  <si>
    <t>5. Тариф на 2014 год</t>
  </si>
  <si>
    <t xml:space="preserve">6.начислено за январь   </t>
  </si>
  <si>
    <t xml:space="preserve">6.начислено за февраль   </t>
  </si>
  <si>
    <t xml:space="preserve">6.начислено за март  </t>
  </si>
  <si>
    <t>июнь</t>
  </si>
  <si>
    <t xml:space="preserve">6.начислено за июнь  </t>
  </si>
  <si>
    <t>май</t>
  </si>
  <si>
    <t xml:space="preserve">6.начислено за май   </t>
  </si>
  <si>
    <t xml:space="preserve">6.начислено за апрель   </t>
  </si>
  <si>
    <t xml:space="preserve">6.начислено за июль  </t>
  </si>
  <si>
    <t>к. Прочие работы   (списывание показаний)</t>
  </si>
  <si>
    <t xml:space="preserve">6.начислено за август   </t>
  </si>
  <si>
    <t xml:space="preserve">6.начислено за сентябрь  </t>
  </si>
  <si>
    <t xml:space="preserve">6.начислено за декабрь 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</si>
  <si>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</si>
  <si>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</si>
  <si>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15 ул. 50 лет ВЛКСМ за 1 квартал  </t>
  </si>
  <si>
    <t xml:space="preserve">5.начислено за 1 квартал </t>
  </si>
  <si>
    <t xml:space="preserve">коммунальным услугам жилого дома № 15 ул. 50 лет ВЛКСМ за 2 квартал  </t>
  </si>
  <si>
    <t xml:space="preserve">5.начислено за 2 квартал </t>
  </si>
  <si>
    <t xml:space="preserve">коммунальным услугам жилого дома № 15 ул. 50 лет ВЛКСМ за 3 квартал </t>
  </si>
  <si>
    <t xml:space="preserve">5.начислено за 3 квартал  </t>
  </si>
  <si>
    <t xml:space="preserve">коммунальным услугам жилого дома № 15 ул. 50 лет ВЛКСМ за 4 квартал  </t>
  </si>
  <si>
    <t xml:space="preserve">5.начислено за 4 квартал  </t>
  </si>
  <si>
    <t xml:space="preserve">коммунальным услугам жилого дома № 15 ул. 50 лет ВЛКСМ за январь  </t>
  </si>
  <si>
    <t xml:space="preserve">5. Тариф  </t>
  </si>
  <si>
    <t xml:space="preserve">коммунальным услугам жилого дома № 15 ул. 50 лет ВЛКСМ за февраль  </t>
  </si>
  <si>
    <t xml:space="preserve">коммунальным услугам жилого дома № 15 ул. 50 лет ВЛКСМ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</si>
  <si>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</si>
  <si>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</si>
  <si>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</si>
  <si>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ж.Смена входных дверей в местах общего пользования (окраска)</t>
  </si>
  <si>
    <t>апрель</t>
  </si>
  <si>
    <t>1. Задолженность по содержанию и текущему ремонту жилого дома на 01.01.2016года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</si>
  <si>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</si>
  <si>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</si>
  <si>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</si>
  <si>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</si>
  <si>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</si>
  <si>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</si>
  <si>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</si>
  <si>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</si>
  <si>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</si>
  <si>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</si>
  <si>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</si>
  <si>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</si>
  <si>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</si>
  <si>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</si>
  <si>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</si>
  <si>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</si>
  <si>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</si>
  <si>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</si>
  <si>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</si>
  <si>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</si>
  <si>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</si>
  <si>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</si>
  <si>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</si>
  <si>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</si>
  <si>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</si>
  <si>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</si>
  <si>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</si>
  <si>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</si>
  <si>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</si>
  <si>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</si>
  <si>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</si>
  <si>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</si>
  <si>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</si>
  <si>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</si>
  <si>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</si>
  <si>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</si>
  <si>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ж.Смена входных дверей в местах общего пользования 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</si>
  <si>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</si>
  <si>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</si>
  <si>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(очистка крыши от снега)</t>
  </si>
  <si>
    <t>и. Остекление окон в местах общего пользования (сбивание сосулек)</t>
  </si>
  <si>
    <t>е. Текущий ремонт подъездов (ремонт крыши)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</si>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</sst>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3">
        <v>64128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831.42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6">
        <f>Лист2!K9*3</f>
        <v>19305.5724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Лист2!K11*3</f>
        <v>9353.474999999999</v>
      </c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Лист2!K12*3</f>
        <v>523.7946</v>
      </c>
    </row>
    <row r="12" spans="1:11" ht="15.75">
      <c r="A12" s="8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Лист2!K13*3</f>
        <v>3841.1603999999998</v>
      </c>
    </row>
    <row r="13" spans="1:11" ht="15.75">
      <c r="A13" s="8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Лист2!K14*3</f>
        <v>2494.2599999999998</v>
      </c>
    </row>
    <row r="14" spans="1:11" ht="15.75">
      <c r="A14" s="8" t="s">
        <v>53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Лист2!AI15*3</f>
        <v>540</v>
      </c>
    </row>
    <row r="15" spans="1:11" ht="1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16752.689999999995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58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59</v>
      </c>
      <c r="B22" s="3"/>
      <c r="C22" s="3"/>
      <c r="D22" s="3"/>
      <c r="E22" s="3"/>
      <c r="F22" s="3"/>
      <c r="G22" s="3"/>
      <c r="H22" s="3"/>
      <c r="I22" s="3"/>
      <c r="J22" s="4"/>
      <c r="K22" s="13">
        <f>K5+K8-K15</f>
        <v>66680.8824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K6</f>
        <v>831.42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f>K7</f>
        <v>18</v>
      </c>
    </row>
    <row r="25" spans="1:11" ht="15">
      <c r="A25" s="2" t="s">
        <v>42</v>
      </c>
      <c r="B25" s="3"/>
      <c r="C25" s="3"/>
      <c r="D25" s="3"/>
      <c r="E25" s="3"/>
      <c r="F25" s="3"/>
      <c r="G25" s="3"/>
      <c r="H25" s="3"/>
      <c r="I25" s="3"/>
      <c r="J25" s="4"/>
      <c r="K25" s="16">
        <f>Лист2!K9*2+Лист2!AI34</f>
        <v>20652.4728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99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Лист2!AI36*3</f>
        <v>9353.474999999999</v>
      </c>
    </row>
    <row r="28" spans="1:11" ht="15.75">
      <c r="A28" s="8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Лист2!AI37*3</f>
        <v>523.7946</v>
      </c>
    </row>
    <row r="29" spans="1:11" ht="15.75">
      <c r="A29" s="8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Лист2!W38*2+Лист2!AI38</f>
        <v>4132.1574</v>
      </c>
    </row>
    <row r="30" spans="1:11" ht="15.75">
      <c r="A30" s="8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6">
        <f>Лист2!AI39*3</f>
        <v>2494.2599999999998</v>
      </c>
    </row>
    <row r="31" spans="1:11" ht="15.75">
      <c r="A31" s="8" t="s">
        <v>53</v>
      </c>
      <c r="B31" s="7"/>
      <c r="C31" s="7"/>
      <c r="D31" s="7"/>
      <c r="E31" s="7"/>
      <c r="F31" s="7"/>
      <c r="G31" s="7"/>
      <c r="H31" s="7"/>
      <c r="I31" s="3"/>
      <c r="J31" s="4"/>
      <c r="K31" s="16">
        <f>Лист2!AI40+Лист2!AI41+Лист2!W41+Лист2!K41</f>
        <v>2292.6828</v>
      </c>
    </row>
    <row r="32" spans="1:11" ht="15">
      <c r="A32" s="9" t="s">
        <v>12</v>
      </c>
      <c r="B32" s="10"/>
      <c r="C32" s="10"/>
      <c r="D32" s="10"/>
      <c r="E32" s="10"/>
      <c r="F32" s="10"/>
      <c r="G32" s="10"/>
      <c r="H32" s="10"/>
      <c r="I32" s="10"/>
      <c r="J32" s="11"/>
      <c r="K32" s="16">
        <f>K27+K28+K29+K30+K31</f>
        <v>18796.369799999997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60</v>
      </c>
      <c r="B37" s="3"/>
      <c r="C37" s="3"/>
      <c r="D37" s="3"/>
      <c r="E37" s="3"/>
      <c r="F37" s="3"/>
      <c r="G37" s="3"/>
      <c r="H37" s="3"/>
      <c r="I37" s="3"/>
      <c r="J37" s="4"/>
      <c r="K37" s="13"/>
    </row>
    <row r="38" spans="1:12" ht="15">
      <c r="A38" s="2" t="s">
        <v>61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K22+K25-K32</f>
        <v>68536.9854</v>
      </c>
      <c r="L38" s="18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831.42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18</v>
      </c>
    </row>
    <row r="41" spans="1:11" ht="15">
      <c r="A41" s="2" t="s">
        <v>44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Лист2!K60*3</f>
        <v>23346.273599999997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99</v>
      </c>
      <c r="B43" s="3"/>
      <c r="C43" s="3"/>
      <c r="D43" s="3"/>
      <c r="E43" s="3"/>
      <c r="F43" s="3"/>
      <c r="G43" s="3"/>
      <c r="H43" s="3"/>
      <c r="I43" s="3"/>
      <c r="J43" s="4"/>
      <c r="K43" s="16">
        <f>Лист2!K62*3</f>
        <v>9353.474999999999</v>
      </c>
    </row>
    <row r="44" spans="1:11" ht="15.75">
      <c r="A44" s="8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6">
        <f>Лист2!K63*3</f>
        <v>523.7946</v>
      </c>
    </row>
    <row r="45" spans="1:11" ht="15.75">
      <c r="A45" s="8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6">
        <f>Лист2!K64*3</f>
        <v>4714.1514</v>
      </c>
    </row>
    <row r="46" spans="1:11" ht="15.75">
      <c r="A46" s="8" t="s">
        <v>52</v>
      </c>
      <c r="B46" s="3"/>
      <c r="C46" s="3"/>
      <c r="D46" s="3"/>
      <c r="E46" s="3"/>
      <c r="F46" s="3"/>
      <c r="G46" s="3"/>
      <c r="H46" s="3"/>
      <c r="I46" s="3"/>
      <c r="J46" s="4"/>
      <c r="K46" s="16">
        <f>Лист2!K65*3</f>
        <v>2494.2599999999998</v>
      </c>
    </row>
    <row r="47" spans="1:11" ht="15.75">
      <c r="A47" s="8" t="s">
        <v>53</v>
      </c>
      <c r="B47" s="7"/>
      <c r="C47" s="7"/>
      <c r="D47" s="7"/>
      <c r="E47" s="7"/>
      <c r="F47" s="7"/>
      <c r="G47" s="7"/>
      <c r="H47" s="7"/>
      <c r="I47" s="3"/>
      <c r="J47" s="4"/>
      <c r="K47" s="16">
        <f>Лист2!K66+Лист2!K67+Лист2!W66+Лист2!W67+Лист2!AI66+Лист2!AI67</f>
        <v>12665.0484</v>
      </c>
    </row>
    <row r="48" spans="1:11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16">
        <f>K43+K44+K45+K46+K47</f>
        <v>29750.729399999997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45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62</v>
      </c>
      <c r="B53" s="3"/>
      <c r="C53" s="3"/>
      <c r="D53" s="3"/>
      <c r="E53" s="3"/>
      <c r="F53" s="3"/>
      <c r="G53" s="3"/>
      <c r="H53" s="3"/>
      <c r="I53" s="3"/>
      <c r="J53" s="4"/>
      <c r="K53" s="13"/>
    </row>
    <row r="54" spans="1:11" ht="15">
      <c r="A54" s="2" t="s">
        <v>63</v>
      </c>
      <c r="B54" s="3"/>
      <c r="C54" s="3"/>
      <c r="D54" s="3"/>
      <c r="E54" s="3"/>
      <c r="F54" s="3"/>
      <c r="G54" s="3"/>
      <c r="H54" s="3"/>
      <c r="I54" s="3"/>
      <c r="J54" s="4"/>
      <c r="K54" s="16">
        <f>K38+K41-K48</f>
        <v>62132.52960000001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831.42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18</v>
      </c>
    </row>
    <row r="57" spans="1:11" ht="15">
      <c r="A57" s="2" t="s">
        <v>46</v>
      </c>
      <c r="B57" s="3"/>
      <c r="C57" s="3"/>
      <c r="D57" s="3"/>
      <c r="E57" s="3"/>
      <c r="F57" s="3"/>
      <c r="G57" s="3"/>
      <c r="H57" s="3"/>
      <c r="I57" s="3"/>
      <c r="J57" s="4"/>
      <c r="K57" s="16">
        <f>K41</f>
        <v>23346.273599999997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99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9353.474999999999</v>
      </c>
    </row>
    <row r="60" spans="1:11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523.7946</v>
      </c>
    </row>
    <row r="61" spans="1:11" ht="15.75">
      <c r="A61" s="8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4714.1514</v>
      </c>
    </row>
    <row r="62" spans="1:11" ht="15.75">
      <c r="A62" s="8" t="s">
        <v>52</v>
      </c>
      <c r="B62" s="3"/>
      <c r="C62" s="3"/>
      <c r="D62" s="3"/>
      <c r="E62" s="3"/>
      <c r="F62" s="3"/>
      <c r="G62" s="3"/>
      <c r="H62" s="3"/>
      <c r="I62" s="3"/>
      <c r="J62" s="4"/>
      <c r="K62" s="16">
        <f>K46</f>
        <v>2494.2599999999998</v>
      </c>
    </row>
    <row r="63" spans="1:11" ht="15.75">
      <c r="A63" s="8" t="s">
        <v>53</v>
      </c>
      <c r="B63" s="7"/>
      <c r="C63" s="7"/>
      <c r="D63" s="7"/>
      <c r="E63" s="7"/>
      <c r="F63" s="7"/>
      <c r="G63" s="7"/>
      <c r="H63" s="7"/>
      <c r="I63" s="3"/>
      <c r="J63" s="4"/>
      <c r="K63" s="16">
        <f>Лист2!AI92+Лист2!AI93+Лист2!W92+Лист2!W93+Лист2!K92+Лист2!K93</f>
        <v>7616.698</v>
      </c>
    </row>
    <row r="64" spans="1:11" ht="15">
      <c r="A64" s="9" t="s">
        <v>12</v>
      </c>
      <c r="B64" s="10"/>
      <c r="C64" s="10"/>
      <c r="D64" s="10"/>
      <c r="E64" s="10"/>
      <c r="F64" s="10"/>
      <c r="G64" s="10"/>
      <c r="H64" s="10"/>
      <c r="I64" s="10"/>
      <c r="J64" s="11"/>
      <c r="K64" s="16">
        <f>K59+K60+K61+K62+K63</f>
        <v>24702.378999999997</v>
      </c>
    </row>
    <row r="66" spans="1:11" ht="15">
      <c r="A66" s="2" t="s">
        <v>64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64128</v>
      </c>
    </row>
    <row r="67" spans="1:12" ht="15">
      <c r="A67" s="22" t="s">
        <v>65</v>
      </c>
      <c r="B67" s="12"/>
      <c r="C67" s="12"/>
      <c r="D67" s="12"/>
      <c r="E67" s="12"/>
      <c r="F67" s="12"/>
      <c r="G67" s="12"/>
      <c r="H67" s="12"/>
      <c r="I67" s="12"/>
      <c r="J67" s="4"/>
      <c r="K67" s="16">
        <f>K57+K41+K25+K8</f>
        <v>86650.5924</v>
      </c>
      <c r="L67" s="18"/>
    </row>
    <row r="68" spans="1:11" ht="15">
      <c r="A68" s="23" t="s">
        <v>66</v>
      </c>
      <c r="B68" s="24"/>
      <c r="C68" s="24"/>
      <c r="D68" s="24"/>
      <c r="E68" s="24"/>
      <c r="F68" s="24"/>
      <c r="G68" s="24"/>
      <c r="H68" s="24"/>
      <c r="I68" s="24"/>
      <c r="J68" s="11"/>
      <c r="K68" s="16">
        <f>K64+K48+K32+K15</f>
        <v>90002.16819999999</v>
      </c>
    </row>
    <row r="69" spans="1:11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68</v>
      </c>
      <c r="B70" s="3"/>
      <c r="C70" s="3"/>
      <c r="D70" s="3"/>
      <c r="E70" s="3"/>
      <c r="F70" s="3"/>
      <c r="G70" s="3"/>
      <c r="H70" s="3"/>
      <c r="I70" s="3"/>
      <c r="J70" s="4"/>
      <c r="K70" s="16">
        <f>K66+K67-K68</f>
        <v>60776.42420000001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46">
      <selection activeCell="M88" sqref="M88"/>
    </sheetView>
  </sheetViews>
  <sheetFormatPr defaultColWidth="9.00390625" defaultRowHeight="12.75"/>
  <cols>
    <col min="10" max="10" width="18.00390625" style="0" customWidth="1"/>
    <col min="22" max="22" width="18.625" style="0" customWidth="1"/>
    <col min="34" max="34" width="18.37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89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6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3">
        <v>64128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64978.9608</v>
      </c>
      <c r="Y5" s="2" t="s">
        <v>90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65829.9216</v>
      </c>
      <c r="AJ5" s="18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831.42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831.42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831.42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5">
        <f>K8</f>
        <v>7.74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7.74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6435.1908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6">
        <f>K9</f>
        <v>6435.1908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6435.1908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3117.825</v>
      </c>
      <c r="M11" s="8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6">
        <f>K11</f>
        <v>3117.825</v>
      </c>
      <c r="Y11" s="8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3117.825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174.5982</v>
      </c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174.5982</v>
      </c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174.5982</v>
      </c>
    </row>
    <row r="13" spans="1:35" ht="15.75">
      <c r="A13" s="8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</f>
        <v>1280.3868</v>
      </c>
      <c r="M13" s="8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1280.3868</v>
      </c>
      <c r="Y13" s="8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1280.3868</v>
      </c>
    </row>
    <row r="14" spans="1:35" ht="15.75">
      <c r="A14" s="8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</f>
        <v>831.42</v>
      </c>
      <c r="L14" t="s">
        <v>18</v>
      </c>
      <c r="M14" s="8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831.42</v>
      </c>
      <c r="Y14" s="8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831.42</v>
      </c>
    </row>
    <row r="15" spans="1:35" ht="15.75">
      <c r="A15" s="8" t="s">
        <v>53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180</v>
      </c>
      <c r="M15" s="8" t="s">
        <v>53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180</v>
      </c>
      <c r="Y15" s="8" t="s">
        <v>53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AI25</f>
        <v>180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18</v>
      </c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 t="s">
        <v>18</v>
      </c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18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18</v>
      </c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7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7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7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93</v>
      </c>
      <c r="Z22" s="3"/>
      <c r="AA22" s="3"/>
      <c r="AB22" s="3"/>
      <c r="AC22" s="3"/>
      <c r="AD22" s="3"/>
      <c r="AE22" s="3"/>
      <c r="AF22" s="3"/>
      <c r="AG22" s="3"/>
      <c r="AH22" s="4"/>
      <c r="AI22" s="5" t="s">
        <v>18</v>
      </c>
    </row>
    <row r="23" spans="1:35" ht="15">
      <c r="A23" s="9" t="s">
        <v>10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10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10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19</v>
      </c>
      <c r="B25" s="3"/>
      <c r="C25" s="3"/>
      <c r="D25" s="3"/>
      <c r="E25" s="3"/>
      <c r="F25" s="3"/>
      <c r="G25" s="3"/>
      <c r="H25" s="3"/>
      <c r="I25" s="3"/>
      <c r="J25" s="4"/>
      <c r="K25" s="5">
        <v>180</v>
      </c>
      <c r="M25" s="2" t="s">
        <v>19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180</v>
      </c>
      <c r="Y25" s="2" t="s">
        <v>19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180</v>
      </c>
    </row>
    <row r="26" spans="1:35" ht="15">
      <c r="A26" s="9" t="s">
        <v>12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5584.23</v>
      </c>
      <c r="M26" s="9" t="s">
        <v>12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5584.23</v>
      </c>
      <c r="Y26" s="9" t="s">
        <v>12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5584.23</v>
      </c>
    </row>
    <row r="28" spans="1:33" ht="15.75">
      <c r="A28" s="1"/>
      <c r="B28" s="1"/>
      <c r="C28" s="1"/>
      <c r="D28" s="1"/>
      <c r="E28" s="25" t="s">
        <v>55</v>
      </c>
      <c r="F28" s="1"/>
      <c r="G28" s="1"/>
      <c r="H28" s="1"/>
      <c r="I28" s="1"/>
      <c r="M28" s="1"/>
      <c r="N28" s="1"/>
      <c r="O28" s="1"/>
      <c r="P28" s="1"/>
      <c r="Q28" s="1"/>
      <c r="R28" s="25" t="s">
        <v>29</v>
      </c>
      <c r="S28" s="1"/>
      <c r="T28" s="1"/>
      <c r="U28" s="1"/>
      <c r="Y28" s="1"/>
      <c r="Z28" s="1"/>
      <c r="AA28" s="1"/>
      <c r="AB28" s="1"/>
      <c r="AC28" s="1"/>
      <c r="AD28" s="25" t="s">
        <v>27</v>
      </c>
      <c r="AE28" s="1"/>
      <c r="AF28" s="1"/>
      <c r="AG28" s="1"/>
    </row>
    <row r="29" spans="1:35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66680.8824</v>
      </c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66061.8432</v>
      </c>
      <c r="Y30" s="2" t="s">
        <v>92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66912.804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K6</f>
        <v>831.42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831.42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831.42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5">
        <v>7.74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7.74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9.36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6435.1908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6435.1908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7782.091199999999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3117.825</v>
      </c>
      <c r="M36" s="8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3117.825</v>
      </c>
      <c r="Y36" s="8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3117.825</v>
      </c>
    </row>
    <row r="37" spans="1:35" ht="15.75">
      <c r="A37" s="8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174.5982</v>
      </c>
      <c r="M37" s="8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174.5982</v>
      </c>
      <c r="Y37" s="8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174.5982</v>
      </c>
    </row>
    <row r="38" spans="1:35" ht="15.75">
      <c r="A38" s="8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1280.3868</v>
      </c>
      <c r="M38" s="8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1280.3868</v>
      </c>
      <c r="Y38" s="8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AI31*1.89</f>
        <v>1571.3837999999998</v>
      </c>
    </row>
    <row r="39" spans="1:35" ht="15.75">
      <c r="A39" s="8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831.42</v>
      </c>
      <c r="M39" s="8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831.42</v>
      </c>
      <c r="Y39" s="8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831.42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AI31*0.34</f>
        <v>282.6828</v>
      </c>
    </row>
    <row r="41" spans="1:35" ht="15.75">
      <c r="A41" s="8" t="s">
        <v>53</v>
      </c>
      <c r="B41" s="7"/>
      <c r="C41" s="7"/>
      <c r="D41" s="7"/>
      <c r="E41" s="7"/>
      <c r="F41" s="7"/>
      <c r="G41" s="7"/>
      <c r="H41" s="7"/>
      <c r="I41" s="3"/>
      <c r="J41" s="4"/>
      <c r="K41" s="15">
        <f>K45+K51</f>
        <v>1650</v>
      </c>
      <c r="M41" s="8" t="s">
        <v>53</v>
      </c>
      <c r="N41" s="7"/>
      <c r="O41" s="7"/>
      <c r="P41" s="7"/>
      <c r="Q41" s="7"/>
      <c r="R41" s="7"/>
      <c r="S41" s="7"/>
      <c r="T41" s="7"/>
      <c r="U41" s="3"/>
      <c r="V41" s="4"/>
      <c r="W41" s="15">
        <f>W51</f>
        <v>180</v>
      </c>
      <c r="Y41" s="8" t="s">
        <v>95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AI51</f>
        <v>180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>
        <v>1470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18</v>
      </c>
    </row>
    <row r="46" spans="1:35" ht="15">
      <c r="A46" s="9" t="s">
        <v>7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7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7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54</v>
      </c>
      <c r="Z48" s="3"/>
      <c r="AA48" s="3"/>
      <c r="AB48" s="3"/>
      <c r="AC48" s="3"/>
      <c r="AD48" s="3"/>
      <c r="AE48" s="3"/>
      <c r="AF48" s="3"/>
      <c r="AG48" s="3"/>
      <c r="AH48" s="4"/>
      <c r="AI48" s="5" t="s">
        <v>18</v>
      </c>
    </row>
    <row r="49" spans="1:35" ht="15">
      <c r="A49" s="9" t="s">
        <v>10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10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10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19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180</v>
      </c>
      <c r="M51" s="2" t="s">
        <v>19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180</v>
      </c>
      <c r="Y51" s="2" t="s">
        <v>19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180</v>
      </c>
    </row>
    <row r="52" spans="1:35" ht="15">
      <c r="A52" s="9" t="s">
        <v>12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K36+K37+K38+K39+K41</f>
        <v>7054.23</v>
      </c>
      <c r="M52" s="9" t="s">
        <v>12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W36+W37+W38+W39+W41</f>
        <v>5584.23</v>
      </c>
      <c r="Y52" s="9" t="s">
        <v>12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6157.909799999999</v>
      </c>
    </row>
    <row r="54" spans="5:30" ht="12.75">
      <c r="E54" s="20" t="s">
        <v>14</v>
      </c>
      <c r="R54" s="21" t="s">
        <v>15</v>
      </c>
      <c r="AD54" s="21" t="s">
        <v>16</v>
      </c>
    </row>
    <row r="55" spans="1:35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19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19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9"/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68536.9854</v>
      </c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70161.1668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71785.34820000001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831.42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831.42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831.42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18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9.36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9.36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9.36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7782.091199999999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7782.091199999999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7782.091199999999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3117.825</v>
      </c>
      <c r="M62" s="8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3117.825</v>
      </c>
      <c r="Y62" s="8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3117.825</v>
      </c>
    </row>
    <row r="63" spans="1:35" ht="15.75">
      <c r="A63" s="8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174.5982</v>
      </c>
      <c r="M63" s="8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174.5982</v>
      </c>
      <c r="Y63" s="8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174.5982</v>
      </c>
    </row>
    <row r="64" spans="1:35" ht="15.75">
      <c r="A64" s="8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1571.3837999999998</v>
      </c>
      <c r="M64" s="8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1571.3837999999998</v>
      </c>
      <c r="Y64" s="8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1571.3837999999998</v>
      </c>
    </row>
    <row r="65" spans="1:35" ht="15.75">
      <c r="A65" s="8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831.42</v>
      </c>
      <c r="M65" s="8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831.42</v>
      </c>
      <c r="Y65" s="8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831.42</v>
      </c>
    </row>
    <row r="66" spans="1:35" ht="15.75">
      <c r="A66" s="8" t="s">
        <v>94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282.6828</v>
      </c>
      <c r="M66" s="8" t="s">
        <v>94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282.6828</v>
      </c>
      <c r="Y66" s="8" t="s">
        <v>94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282.6828</v>
      </c>
    </row>
    <row r="67" spans="1:35" ht="15.75">
      <c r="A67" s="8" t="s">
        <v>95</v>
      </c>
      <c r="B67" s="7"/>
      <c r="C67" s="7"/>
      <c r="D67" s="7"/>
      <c r="E67" s="7"/>
      <c r="F67" s="7"/>
      <c r="G67" s="7"/>
      <c r="H67" s="7"/>
      <c r="I67" s="3"/>
      <c r="J67" s="4"/>
      <c r="K67" s="15">
        <f>K77</f>
        <v>180</v>
      </c>
      <c r="M67" s="8" t="s">
        <v>95</v>
      </c>
      <c r="N67" s="7"/>
      <c r="O67" s="7"/>
      <c r="P67" s="7"/>
      <c r="Q67" s="7"/>
      <c r="R67" s="7"/>
      <c r="S67" s="7"/>
      <c r="T67" s="7"/>
      <c r="U67" s="3"/>
      <c r="V67" s="4"/>
      <c r="W67" s="15">
        <f>W77</f>
        <v>180</v>
      </c>
      <c r="Y67" s="8" t="s">
        <v>95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AI73+AI77</f>
        <v>11457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 t="s">
        <v>18</v>
      </c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18</v>
      </c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18</v>
      </c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9" t="s">
        <v>7</v>
      </c>
      <c r="B72" s="10"/>
      <c r="C72" s="10"/>
      <c r="D72" s="10"/>
      <c r="E72" s="10"/>
      <c r="F72" s="10"/>
      <c r="G72" s="10"/>
      <c r="H72" s="10"/>
      <c r="I72" s="10"/>
      <c r="J72" s="11"/>
      <c r="K72" s="5" t="s">
        <v>18</v>
      </c>
      <c r="M72" s="9" t="s">
        <v>7</v>
      </c>
      <c r="N72" s="10"/>
      <c r="O72" s="10"/>
      <c r="P72" s="10"/>
      <c r="Q72" s="10"/>
      <c r="R72" s="10"/>
      <c r="S72" s="10"/>
      <c r="T72" s="10"/>
      <c r="U72" s="10"/>
      <c r="V72" s="11"/>
      <c r="W72" s="5" t="s">
        <v>18</v>
      </c>
      <c r="Y72" s="9" t="s">
        <v>7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98</v>
      </c>
      <c r="Z73" s="3"/>
      <c r="AA73" s="3"/>
      <c r="AB73" s="3"/>
      <c r="AC73" s="3"/>
      <c r="AD73" s="3"/>
      <c r="AE73" s="3"/>
      <c r="AF73" s="3"/>
      <c r="AG73" s="3"/>
      <c r="AH73" s="4"/>
      <c r="AI73" s="5">
        <v>11277</v>
      </c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10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10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10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19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180</v>
      </c>
      <c r="M77" s="2" t="s">
        <v>33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180</v>
      </c>
      <c r="Y77" s="2" t="s">
        <v>19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180</v>
      </c>
    </row>
    <row r="78" spans="1:35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6157.909799999999</v>
      </c>
      <c r="M78" s="9" t="s">
        <v>12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6157.909799999999</v>
      </c>
      <c r="Y78" s="9" t="s">
        <v>12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17434.9098</v>
      </c>
    </row>
    <row r="80" spans="5:30" ht="12.75">
      <c r="E80" s="20" t="s">
        <v>20</v>
      </c>
      <c r="R80" s="21" t="s">
        <v>21</v>
      </c>
      <c r="AD80" s="21" t="s">
        <v>22</v>
      </c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9"/>
      <c r="M81" s="2" t="s">
        <v>81</v>
      </c>
      <c r="N81" s="3"/>
      <c r="O81" s="3"/>
      <c r="P81" s="3"/>
      <c r="Q81" s="3"/>
      <c r="R81" s="3"/>
      <c r="S81" s="3"/>
      <c r="T81" s="3"/>
      <c r="U81" s="3"/>
      <c r="V81" s="4"/>
      <c r="W81" s="19"/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62132.5296</v>
      </c>
      <c r="M82" s="2" t="s">
        <v>82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63789.393800000005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W82+W86-W104</f>
        <v>60449.258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831.42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831.42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831.42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18</v>
      </c>
    </row>
    <row r="85" spans="1:35" ht="15">
      <c r="A85" s="2" t="s">
        <v>23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9.36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9.36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9.36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7782.091199999999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7782.091199999999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7782.091199999999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3117.825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3117.825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3117.825</v>
      </c>
    </row>
    <row r="89" spans="1:35" ht="15.75">
      <c r="A89" s="8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174.5982</v>
      </c>
      <c r="M89" s="8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174.5982</v>
      </c>
      <c r="Y89" s="8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174.5982</v>
      </c>
    </row>
    <row r="90" spans="1:35" ht="15.75">
      <c r="A90" s="8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1571.3837999999998</v>
      </c>
      <c r="M90" s="8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1571.3837999999998</v>
      </c>
      <c r="Y90" s="8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1571.3837999999998</v>
      </c>
    </row>
    <row r="91" spans="1:35" ht="15.75">
      <c r="A91" s="8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831.42</v>
      </c>
      <c r="M91" s="8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831.42</v>
      </c>
      <c r="Y91" s="8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831.42</v>
      </c>
    </row>
    <row r="92" spans="1:35" ht="15.75">
      <c r="A92" s="8" t="s">
        <v>94</v>
      </c>
      <c r="B92" s="3"/>
      <c r="C92" s="3"/>
      <c r="D92" s="3"/>
      <c r="E92" s="3"/>
      <c r="F92" s="3"/>
      <c r="G92" s="3"/>
      <c r="H92" s="3"/>
      <c r="I92" s="3"/>
      <c r="J92" s="4"/>
      <c r="K92" s="16">
        <v>0</v>
      </c>
      <c r="M92" s="8" t="s">
        <v>94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0</v>
      </c>
      <c r="Y92" s="8" t="s">
        <v>94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0</v>
      </c>
    </row>
    <row r="93" spans="1:35" ht="15.75">
      <c r="A93" s="8" t="s">
        <v>95</v>
      </c>
      <c r="B93" s="7"/>
      <c r="C93" s="7"/>
      <c r="D93" s="7"/>
      <c r="E93" s="7"/>
      <c r="F93" s="7"/>
      <c r="G93" s="7"/>
      <c r="H93" s="7"/>
      <c r="I93" s="3"/>
      <c r="J93" s="4"/>
      <c r="K93" s="15">
        <f>K97+K103</f>
        <v>430</v>
      </c>
      <c r="M93" s="8" t="s">
        <v>95</v>
      </c>
      <c r="N93" s="7"/>
      <c r="O93" s="7"/>
      <c r="P93" s="7"/>
      <c r="Q93" s="7"/>
      <c r="R93" s="7"/>
      <c r="S93" s="7"/>
      <c r="T93" s="7"/>
      <c r="U93" s="3"/>
      <c r="V93" s="4"/>
      <c r="W93" s="15">
        <f>W94+W97+W103</f>
        <v>5427</v>
      </c>
      <c r="Y93" s="8" t="s">
        <v>95</v>
      </c>
      <c r="Z93" s="7"/>
      <c r="AA93" s="7"/>
      <c r="AB93" s="7"/>
      <c r="AC93" s="7"/>
      <c r="AD93" s="7"/>
      <c r="AE93" s="7"/>
      <c r="AF93" s="7"/>
      <c r="AG93" s="3"/>
      <c r="AH93" s="4"/>
      <c r="AI93" s="16">
        <f>AI99+AI102+AI103</f>
        <v>1759.6979999999999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>
        <v>3245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>
        <v>250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>
        <v>2002</v>
      </c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7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7</v>
      </c>
      <c r="N98" s="10"/>
      <c r="O98" s="10"/>
      <c r="P98" s="10"/>
      <c r="Q98" s="10"/>
      <c r="R98" s="10"/>
      <c r="S98" s="10"/>
      <c r="T98" s="10"/>
      <c r="U98" s="10"/>
      <c r="V98" s="11"/>
      <c r="W98" s="5" t="s">
        <v>18</v>
      </c>
      <c r="Y98" s="9" t="s">
        <v>7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96</v>
      </c>
      <c r="Z99" s="3"/>
      <c r="AA99" s="3"/>
      <c r="AB99" s="3"/>
      <c r="AC99" s="3"/>
      <c r="AD99" s="3"/>
      <c r="AE99" s="3"/>
      <c r="AF99" s="3"/>
      <c r="AG99" s="3"/>
      <c r="AH99" s="4"/>
      <c r="AI99" s="6">
        <f>AI83*0.38</f>
        <v>315.9396</v>
      </c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10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10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10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97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6">
        <f>AI83*0.38*4</f>
        <v>1263.7584</v>
      </c>
    </row>
    <row r="103" spans="1:35" ht="15">
      <c r="A103" s="2" t="s">
        <v>19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180</v>
      </c>
      <c r="M103" s="2" t="s">
        <v>19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180</v>
      </c>
      <c r="Y103" s="2" t="s">
        <v>19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180</v>
      </c>
    </row>
    <row r="104" spans="1:35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6125.227</v>
      </c>
      <c r="M104" s="9" t="s">
        <v>12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11122.226999999999</v>
      </c>
      <c r="Y104" s="9" t="s">
        <v>12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7454.924999999999</v>
      </c>
    </row>
    <row r="107" ht="12.75">
      <c r="AI107" s="26">
        <f>AI82+AI86-AI104</f>
        <v>60776.424199999994</v>
      </c>
    </row>
    <row r="108" ht="12.75">
      <c r="AI108" s="17"/>
    </row>
    <row r="109" ht="12.75">
      <c r="AI10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2014-02-07T06:59:56Z</cp:lastPrinted>
  <dcterms:created xsi:type="dcterms:W3CDTF">2012-04-11T04:13:08Z</dcterms:created>
  <dcterms:modified xsi:type="dcterms:W3CDTF">2017-05-15T11:13:48Z</dcterms:modified>
  <cp:category/>
  <cp:version/>
  <cp:contentType/>
  <cp:contentStatus/>
</cp:coreProperties>
</file>