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<sst xmlns="http://schemas.openxmlformats.org/spreadsheetml/2006/main" count="365" uniqueCount="97">
  <si>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</si>
  <si>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</si>
  <si>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</si>
  <si>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</si>
  <si>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</si>
  <si>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</si>
  <si>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</si>
  <si>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</si>
  <si>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</si>
  <si>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</si>
  <si>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</si>
  <si>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</si>
  <si>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</si>
  <si>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</si>
  <si>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</si>
  <si>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</si>
  <si>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</si>
  <si>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</si>
  <si>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</si>
  <si>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октябрь </t>
  </si>
  <si>
    <t>ноябрь</t>
  </si>
  <si>
    <t>декабрь</t>
  </si>
  <si>
    <t xml:space="preserve">к. Прочие работы  </t>
  </si>
  <si>
    <t xml:space="preserve">к. Прочие работы </t>
  </si>
  <si>
    <t xml:space="preserve"> </t>
  </si>
  <si>
    <t xml:space="preserve">6.начислено за январь  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</si>
  <si>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</si>
  <si>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</si>
  <si>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</si>
  <si>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</t>
  </si>
  <si>
    <t>май</t>
  </si>
  <si>
    <t xml:space="preserve">6.начислено за май   </t>
  </si>
  <si>
    <t xml:space="preserve">6.начислено за апрель   </t>
  </si>
  <si>
    <t>апрель</t>
  </si>
  <si>
    <t xml:space="preserve">6.начислено за июль  </t>
  </si>
  <si>
    <t xml:space="preserve">6.начислено за август   </t>
  </si>
  <si>
    <t xml:space="preserve">6.начислено за сентябрь  </t>
  </si>
  <si>
    <t xml:space="preserve">6.начислено за декабрь  </t>
  </si>
  <si>
    <t xml:space="preserve">6.начислено за ноябрь   </t>
  </si>
  <si>
    <t xml:space="preserve">6.начислено за октябрь  </t>
  </si>
  <si>
    <t xml:space="preserve">5.начислено за 3 квартал 2014г. </t>
  </si>
  <si>
    <t xml:space="preserve">коммунальным услугам жилого дома № 28а пос. Электрострой за 1 квартал  </t>
  </si>
  <si>
    <t xml:space="preserve">коммунальным услугам жилого дома № 28а пос. Электрострой за 2 квартал  </t>
  </si>
  <si>
    <t xml:space="preserve">коммунальным услугам жилого дома № 28а пос. Электрострой за 3 квартал  </t>
  </si>
  <si>
    <t xml:space="preserve">коммунальным услугам жилого дома № 28а пос. Электрострой за 4 квартал  </t>
  </si>
  <si>
    <t xml:space="preserve">5.начислено за 1 квартал  </t>
  </si>
  <si>
    <t xml:space="preserve">5.начислено за 2 квартал   </t>
  </si>
  <si>
    <t xml:space="preserve">5.начислено за 4 квартал  </t>
  </si>
  <si>
    <t xml:space="preserve">коммунальным услугам жилого дома № 28а пос. Электрострой за январь  </t>
  </si>
  <si>
    <t xml:space="preserve">5. Тариф  </t>
  </si>
  <si>
    <t xml:space="preserve">коммунальным услугам жилого дома № 28а пос. Электрострой за февраль  </t>
  </si>
  <si>
    <t xml:space="preserve">коммунальным услугам жилого дома № 28а пос. Электрострой за март  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</si>
  <si>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</si>
  <si>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</si>
  <si>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</si>
  <si>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</si>
  <si>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01.01.2016года</t>
  </si>
  <si>
    <t>2. Остаток денежных средств по содержанию и текущему ремонту жилого дома на 01.01.2016г.</t>
  </si>
  <si>
    <t>1. Задолженность по содержанию и текущему ремонту жилого дома на 01.04.2016 года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</si>
  <si>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</si>
  <si>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01.07.2016 года</t>
  </si>
  <si>
    <t>2. Остаток денежных средств по содержанию и текущему ремонту жилого дома на 01.07.2016г.</t>
  </si>
  <si>
    <t>1. Задолженность по содержанию и текущему ремонту жилого дома на 01.10.2016 года</t>
  </si>
  <si>
    <t>2. Остаток денежных средств по содержанию и текущему ремонту жилого дома на 01.10.2016г.</t>
  </si>
  <si>
    <t>Итого начислено за 2016 год</t>
  </si>
  <si>
    <t>Итого истрачено за 2016 год</t>
  </si>
  <si>
    <t>Остаток с 2015 года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</si>
  <si>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</si>
  <si>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</si>
  <si>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</si>
  <si>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</si>
  <si>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</si>
  <si>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</si>
  <si>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</si>
  <si>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</si>
  <si>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</si>
  <si>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</si>
  <si>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</si>
  <si>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</si>
  <si>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</si>
  <si>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</si>
  <si>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</si>
  <si>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</si>
  <si>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</si>
  <si>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</si>
  <si>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</si>
  <si>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</si>
  <si>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</si>
  <si>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</si>
  <si>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</si>
  <si>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</si>
  <si>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</si>
  <si>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</si>
  <si>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</si>
  <si>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</si>
  <si>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к. Прочие работы (ремонт кровли)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</si>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</sst>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1">
      <selection activeCell="A10" sqref="A1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14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41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56</v>
      </c>
      <c r="B4" s="3"/>
      <c r="C4" s="3"/>
      <c r="D4" s="3"/>
      <c r="E4" s="3"/>
      <c r="F4" s="3"/>
      <c r="G4" s="3"/>
      <c r="H4" s="3"/>
      <c r="I4" s="3"/>
      <c r="J4" s="4"/>
      <c r="K4" s="17"/>
    </row>
    <row r="5" spans="1:11" ht="15">
      <c r="A5" s="2" t="s">
        <v>57</v>
      </c>
      <c r="B5" s="3"/>
      <c r="C5" s="3"/>
      <c r="D5" s="3"/>
      <c r="E5" s="3"/>
      <c r="F5" s="3"/>
      <c r="G5" s="3"/>
      <c r="H5" s="3"/>
      <c r="I5" s="3"/>
      <c r="J5" s="4"/>
      <c r="K5" s="12">
        <v>37574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587.2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8</v>
      </c>
    </row>
    <row r="8" spans="1:11" ht="15">
      <c r="A8" s="2" t="s">
        <v>45</v>
      </c>
      <c r="B8" s="3"/>
      <c r="C8" s="3"/>
      <c r="D8" s="3"/>
      <c r="E8" s="3"/>
      <c r="F8" s="3"/>
      <c r="G8" s="3"/>
      <c r="H8" s="3"/>
      <c r="I8" s="3"/>
      <c r="J8" s="4"/>
      <c r="K8" s="15">
        <f>Лист2!K9*3</f>
        <v>13987.104000000001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96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Лист2!K11*3</f>
        <v>7275.407999999999</v>
      </c>
    </row>
    <row r="11" spans="1:11" ht="15.75">
      <c r="A11" s="7" t="s">
        <v>18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Лист2!K12*3</f>
        <v>369.93600000000004</v>
      </c>
    </row>
    <row r="12" spans="1:11" ht="15.75">
      <c r="A12" s="7" t="s">
        <v>53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Лист2!K13*3</f>
        <v>2712.8640000000005</v>
      </c>
    </row>
    <row r="13" spans="1:11" ht="15.75">
      <c r="A13" s="7" t="s">
        <v>54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Лист2!K14*3</f>
        <v>1761.6000000000001</v>
      </c>
    </row>
    <row r="14" spans="1:11" ht="15.75">
      <c r="A14" s="7" t="s">
        <v>55</v>
      </c>
      <c r="B14" s="6"/>
      <c r="C14" s="6"/>
      <c r="D14" s="6"/>
      <c r="E14" s="6"/>
      <c r="F14" s="6"/>
      <c r="G14" s="6"/>
      <c r="H14" s="6"/>
      <c r="I14" s="3"/>
      <c r="J14" s="4"/>
      <c r="K14" s="14"/>
    </row>
    <row r="15" spans="1:11" ht="15">
      <c r="A15" s="8" t="s">
        <v>13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</f>
        <v>12119.807999999999</v>
      </c>
    </row>
    <row r="18" spans="1:9" ht="15">
      <c r="A18" s="1"/>
      <c r="B18" s="1" t="s">
        <v>14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42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1" ht="15">
      <c r="A21" s="2" t="s">
        <v>58</v>
      </c>
      <c r="B21" s="3"/>
      <c r="C21" s="3"/>
      <c r="D21" s="3"/>
      <c r="E21" s="3"/>
      <c r="F21" s="3"/>
      <c r="G21" s="3"/>
      <c r="H21" s="3"/>
      <c r="I21" s="3"/>
      <c r="J21" s="4"/>
      <c r="K21" s="12"/>
    </row>
    <row r="22" spans="1:11" ht="15">
      <c r="A22" s="2" t="s">
        <v>59</v>
      </c>
      <c r="B22" s="3"/>
      <c r="C22" s="3"/>
      <c r="D22" s="3"/>
      <c r="E22" s="3"/>
      <c r="F22" s="3"/>
      <c r="G22" s="3"/>
      <c r="H22" s="3"/>
      <c r="I22" s="3"/>
      <c r="J22" s="4"/>
      <c r="K22" s="12">
        <f>K5+K8-K15</f>
        <v>39441.296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3">
        <f>K6</f>
        <v>587.2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4">
        <f>K7</f>
        <v>8</v>
      </c>
    </row>
    <row r="25" spans="1:11" ht="15">
      <c r="A25" s="2" t="s">
        <v>46</v>
      </c>
      <c r="B25" s="3"/>
      <c r="C25" s="3"/>
      <c r="D25" s="3"/>
      <c r="E25" s="3"/>
      <c r="F25" s="3"/>
      <c r="G25" s="3"/>
      <c r="H25" s="3"/>
      <c r="I25" s="3"/>
      <c r="J25" s="4"/>
      <c r="K25" s="15">
        <f>Лист2!K34+Лист2!W34+Лист2!AI34</f>
        <v>14339.424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4"/>
    </row>
    <row r="27" spans="1:11" ht="15.75">
      <c r="A27" s="7" t="s">
        <v>96</v>
      </c>
      <c r="B27" s="3"/>
      <c r="C27" s="3"/>
      <c r="D27" s="3"/>
      <c r="E27" s="3"/>
      <c r="F27" s="3"/>
      <c r="G27" s="3"/>
      <c r="H27" s="3"/>
      <c r="I27" s="3"/>
      <c r="J27" s="4"/>
      <c r="K27" s="15">
        <f>Лист2!AI36*3</f>
        <v>7275.407999999999</v>
      </c>
    </row>
    <row r="28" spans="1:11" ht="15.75">
      <c r="A28" s="7" t="s">
        <v>18</v>
      </c>
      <c r="B28" s="3"/>
      <c r="C28" s="3"/>
      <c r="D28" s="3"/>
      <c r="E28" s="3"/>
      <c r="F28" s="3"/>
      <c r="G28" s="3"/>
      <c r="H28" s="3"/>
      <c r="I28" s="3"/>
      <c r="J28" s="4"/>
      <c r="K28" s="15">
        <f>Лист2!AI37*3</f>
        <v>369.93600000000004</v>
      </c>
    </row>
    <row r="29" spans="1:11" ht="15.75">
      <c r="A29" s="7" t="s">
        <v>53</v>
      </c>
      <c r="B29" s="3"/>
      <c r="C29" s="3"/>
      <c r="D29" s="3"/>
      <c r="E29" s="3"/>
      <c r="F29" s="3"/>
      <c r="G29" s="3"/>
      <c r="H29" s="3"/>
      <c r="I29" s="3"/>
      <c r="J29" s="4"/>
      <c r="K29" s="15">
        <f>Лист2!AI38*3</f>
        <v>2712.8640000000005</v>
      </c>
    </row>
    <row r="30" spans="1:11" ht="15.75">
      <c r="A30" s="7" t="s">
        <v>54</v>
      </c>
      <c r="B30" s="3"/>
      <c r="C30" s="3"/>
      <c r="D30" s="3"/>
      <c r="E30" s="3"/>
      <c r="F30" s="3"/>
      <c r="G30" s="3"/>
      <c r="H30" s="3"/>
      <c r="I30" s="3"/>
      <c r="J30" s="4"/>
      <c r="K30" s="15">
        <f>Лист2!AI39*3</f>
        <v>1761.6000000000001</v>
      </c>
    </row>
    <row r="31" spans="1:11" ht="15.75">
      <c r="A31" s="7" t="s">
        <v>55</v>
      </c>
      <c r="B31" s="6"/>
      <c r="C31" s="6"/>
      <c r="D31" s="6"/>
      <c r="E31" s="6"/>
      <c r="F31" s="6"/>
      <c r="G31" s="6"/>
      <c r="H31" s="6"/>
      <c r="I31" s="3"/>
      <c r="J31" s="4"/>
      <c r="K31" s="15">
        <f>Лист2!AI40+Лист2!AI41</f>
        <v>4349.648</v>
      </c>
    </row>
    <row r="32" spans="1:11" ht="15">
      <c r="A32" s="8" t="s">
        <v>13</v>
      </c>
      <c r="B32" s="9"/>
      <c r="C32" s="9"/>
      <c r="D32" s="9"/>
      <c r="E32" s="9"/>
      <c r="F32" s="9"/>
      <c r="G32" s="9"/>
      <c r="H32" s="9"/>
      <c r="I32" s="9"/>
      <c r="J32" s="10"/>
      <c r="K32" s="15">
        <f>K27+K28+K29+K30+K31</f>
        <v>16469.456</v>
      </c>
    </row>
    <row r="34" spans="1:9" ht="15">
      <c r="A34" s="1"/>
      <c r="B34" s="1" t="s">
        <v>14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43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1" ht="15">
      <c r="A37" s="2" t="s">
        <v>60</v>
      </c>
      <c r="B37" s="3"/>
      <c r="C37" s="3"/>
      <c r="D37" s="3"/>
      <c r="E37" s="3"/>
      <c r="F37" s="3"/>
      <c r="G37" s="3"/>
      <c r="H37" s="3"/>
      <c r="I37" s="3"/>
      <c r="J37" s="4"/>
      <c r="K37" s="12"/>
    </row>
    <row r="38" spans="1:11" ht="15">
      <c r="A38" s="2" t="s">
        <v>61</v>
      </c>
      <c r="B38" s="3"/>
      <c r="C38" s="3"/>
      <c r="D38" s="3"/>
      <c r="E38" s="3"/>
      <c r="F38" s="3"/>
      <c r="G38" s="3"/>
      <c r="H38" s="3"/>
      <c r="I38" s="3"/>
      <c r="J38" s="4"/>
      <c r="K38" s="15">
        <f>K22+K25-K32</f>
        <v>37311.264</v>
      </c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587.2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4">
        <f>K24</f>
        <v>8</v>
      </c>
    </row>
    <row r="41" spans="1:11" ht="15">
      <c r="A41" s="2" t="s">
        <v>40</v>
      </c>
      <c r="B41" s="3"/>
      <c r="C41" s="3"/>
      <c r="D41" s="3"/>
      <c r="E41" s="3"/>
      <c r="F41" s="3"/>
      <c r="G41" s="3"/>
      <c r="H41" s="3"/>
      <c r="I41" s="3"/>
      <c r="J41" s="4"/>
      <c r="K41" s="15">
        <f>Лист2!K60*3</f>
        <v>15044.064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4"/>
    </row>
    <row r="43" spans="1:11" ht="15.75">
      <c r="A43" s="7" t="s">
        <v>96</v>
      </c>
      <c r="B43" s="3"/>
      <c r="C43" s="3"/>
      <c r="D43" s="3"/>
      <c r="E43" s="3"/>
      <c r="F43" s="3"/>
      <c r="G43" s="3"/>
      <c r="H43" s="3"/>
      <c r="I43" s="3"/>
      <c r="J43" s="4"/>
      <c r="K43" s="15">
        <f>K27</f>
        <v>7275.407999999999</v>
      </c>
    </row>
    <row r="44" spans="1:11" ht="15.75">
      <c r="A44" s="7" t="s">
        <v>18</v>
      </c>
      <c r="B44" s="3"/>
      <c r="C44" s="3"/>
      <c r="D44" s="3"/>
      <c r="E44" s="3"/>
      <c r="F44" s="3"/>
      <c r="G44" s="3"/>
      <c r="H44" s="3"/>
      <c r="I44" s="3"/>
      <c r="J44" s="4"/>
      <c r="K44" s="15">
        <f>K28</f>
        <v>369.93600000000004</v>
      </c>
    </row>
    <row r="45" spans="1:11" ht="15.75">
      <c r="A45" s="7" t="s">
        <v>53</v>
      </c>
      <c r="B45" s="3"/>
      <c r="C45" s="3"/>
      <c r="D45" s="3"/>
      <c r="E45" s="3"/>
      <c r="F45" s="3"/>
      <c r="G45" s="3"/>
      <c r="H45" s="3"/>
      <c r="I45" s="3"/>
      <c r="J45" s="4"/>
      <c r="K45" s="15">
        <f>K29</f>
        <v>2712.8640000000005</v>
      </c>
    </row>
    <row r="46" spans="1:11" ht="15.75">
      <c r="A46" s="7" t="s">
        <v>54</v>
      </c>
      <c r="B46" s="3"/>
      <c r="C46" s="3"/>
      <c r="D46" s="3"/>
      <c r="E46" s="3"/>
      <c r="F46" s="3"/>
      <c r="G46" s="3"/>
      <c r="H46" s="3"/>
      <c r="I46" s="3"/>
      <c r="J46" s="4"/>
      <c r="K46" s="15">
        <f>K30</f>
        <v>1761.6000000000001</v>
      </c>
    </row>
    <row r="47" spans="1:11" ht="15.75">
      <c r="A47" s="7" t="s">
        <v>55</v>
      </c>
      <c r="B47" s="6"/>
      <c r="C47" s="6"/>
      <c r="D47" s="6"/>
      <c r="E47" s="6"/>
      <c r="F47" s="6"/>
      <c r="G47" s="6"/>
      <c r="H47" s="6"/>
      <c r="I47" s="3"/>
      <c r="J47" s="4"/>
      <c r="K47" s="15">
        <f>Лист2!K66+Лист2!W66+Лист2!W67+Лист2!AI66</f>
        <v>6947.944</v>
      </c>
    </row>
    <row r="48" spans="1:11" ht="15">
      <c r="A48" s="8" t="s">
        <v>13</v>
      </c>
      <c r="B48" s="9"/>
      <c r="C48" s="9"/>
      <c r="D48" s="9"/>
      <c r="E48" s="9"/>
      <c r="F48" s="9"/>
      <c r="G48" s="9"/>
      <c r="H48" s="9"/>
      <c r="I48" s="9"/>
      <c r="J48" s="10"/>
      <c r="K48" s="15">
        <f>K43+K44+K45+K46+K47</f>
        <v>19067.752</v>
      </c>
    </row>
    <row r="50" spans="1:9" ht="15">
      <c r="A50" s="1"/>
      <c r="B50" s="1" t="s">
        <v>14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44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1" ht="15">
      <c r="A53" s="2" t="s">
        <v>62</v>
      </c>
      <c r="B53" s="3"/>
      <c r="C53" s="3"/>
      <c r="D53" s="3"/>
      <c r="E53" s="3"/>
      <c r="F53" s="3"/>
      <c r="G53" s="3"/>
      <c r="H53" s="3"/>
      <c r="I53" s="3"/>
      <c r="J53" s="4"/>
      <c r="K53" s="12"/>
    </row>
    <row r="54" spans="1:12" ht="15">
      <c r="A54" s="2" t="s">
        <v>63</v>
      </c>
      <c r="B54" s="3"/>
      <c r="C54" s="3"/>
      <c r="D54" s="3"/>
      <c r="E54" s="3"/>
      <c r="F54" s="3"/>
      <c r="G54" s="3"/>
      <c r="H54" s="3"/>
      <c r="I54" s="3"/>
      <c r="J54" s="4"/>
      <c r="K54" s="15">
        <f>K38+K41-K48</f>
        <v>33287.576</v>
      </c>
      <c r="L54" s="16"/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3">
        <f>K39</f>
        <v>587.2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4">
        <f>K40</f>
        <v>8</v>
      </c>
    </row>
    <row r="57" spans="1:11" ht="15">
      <c r="A57" s="2" t="s">
        <v>47</v>
      </c>
      <c r="B57" s="3"/>
      <c r="C57" s="3"/>
      <c r="D57" s="3"/>
      <c r="E57" s="3"/>
      <c r="F57" s="3"/>
      <c r="G57" s="3"/>
      <c r="H57" s="3"/>
      <c r="I57" s="3"/>
      <c r="J57" s="4"/>
      <c r="K57" s="15">
        <f>K41</f>
        <v>15044.064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15"/>
    </row>
    <row r="59" spans="1:11" ht="15.75">
      <c r="A59" s="7" t="s">
        <v>96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7275.407999999999</v>
      </c>
    </row>
    <row r="60" spans="1:11" ht="15.75">
      <c r="A60" s="7" t="s">
        <v>18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369.93600000000004</v>
      </c>
    </row>
    <row r="61" spans="1:11" ht="15.75">
      <c r="A61" s="7" t="s">
        <v>53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2712.8640000000005</v>
      </c>
    </row>
    <row r="62" spans="1:11" ht="15.75">
      <c r="A62" s="7" t="s">
        <v>54</v>
      </c>
      <c r="B62" s="3"/>
      <c r="C62" s="3"/>
      <c r="D62" s="3"/>
      <c r="E62" s="3"/>
      <c r="F62" s="3"/>
      <c r="G62" s="3"/>
      <c r="H62" s="3"/>
      <c r="I62" s="3"/>
      <c r="J62" s="4"/>
      <c r="K62" s="15">
        <f>K46</f>
        <v>1761.6000000000001</v>
      </c>
    </row>
    <row r="63" spans="1:11" ht="15.75">
      <c r="A63" s="7" t="s">
        <v>55</v>
      </c>
      <c r="B63" s="6"/>
      <c r="C63" s="6"/>
      <c r="D63" s="6"/>
      <c r="E63" s="6"/>
      <c r="F63" s="6"/>
      <c r="G63" s="6"/>
      <c r="H63" s="6"/>
      <c r="I63" s="3"/>
      <c r="J63" s="4"/>
      <c r="K63" s="15">
        <f>Лист2!K92+Лист2!W92+Лист2!AI92</f>
        <v>0</v>
      </c>
    </row>
    <row r="64" spans="1:11" ht="15">
      <c r="A64" s="8" t="s">
        <v>13</v>
      </c>
      <c r="B64" s="9"/>
      <c r="C64" s="9"/>
      <c r="D64" s="9"/>
      <c r="E64" s="9"/>
      <c r="F64" s="9"/>
      <c r="G64" s="9"/>
      <c r="H64" s="9"/>
      <c r="I64" s="9"/>
      <c r="J64" s="10"/>
      <c r="K64" s="15">
        <f>K59+K60+K61+K62+K63</f>
        <v>12119.807999999999</v>
      </c>
    </row>
    <row r="65" ht="12.75">
      <c r="K65" s="19"/>
    </row>
    <row r="66" spans="1:11" ht="15">
      <c r="A66" s="2" t="s">
        <v>66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f>K5</f>
        <v>37574</v>
      </c>
    </row>
    <row r="67" spans="1:11" ht="15">
      <c r="A67" s="20" t="s">
        <v>64</v>
      </c>
      <c r="B67" s="11"/>
      <c r="C67" s="11"/>
      <c r="D67" s="11"/>
      <c r="E67" s="11"/>
      <c r="F67" s="11"/>
      <c r="G67" s="11"/>
      <c r="H67" s="11"/>
      <c r="I67" s="11"/>
      <c r="J67" s="4"/>
      <c r="K67" s="15">
        <f>K57+K41+K25+K8</f>
        <v>58414.656</v>
      </c>
    </row>
    <row r="68" spans="1:11" ht="15">
      <c r="A68" s="21" t="s">
        <v>65</v>
      </c>
      <c r="B68" s="22"/>
      <c r="C68" s="22"/>
      <c r="D68" s="22"/>
      <c r="E68" s="22"/>
      <c r="F68" s="22"/>
      <c r="G68" s="22"/>
      <c r="H68" s="22"/>
      <c r="I68" s="22"/>
      <c r="J68" s="10"/>
      <c r="K68" s="15">
        <f>K64+K48+K32+K15</f>
        <v>59776.82399999999</v>
      </c>
    </row>
    <row r="69" spans="1:11" ht="15">
      <c r="A69" s="2" t="s">
        <v>67</v>
      </c>
      <c r="B69" s="3"/>
      <c r="C69" s="3"/>
      <c r="D69" s="3"/>
      <c r="E69" s="3"/>
      <c r="F69" s="3"/>
      <c r="G69" s="3"/>
      <c r="H69" s="3"/>
      <c r="I69" s="3"/>
      <c r="J69" s="4"/>
      <c r="K69" s="5"/>
    </row>
    <row r="70" spans="1:12" ht="15">
      <c r="A70" s="2" t="s">
        <v>68</v>
      </c>
      <c r="B70" s="3"/>
      <c r="C70" s="3"/>
      <c r="D70" s="3"/>
      <c r="E70" s="3"/>
      <c r="F70" s="3"/>
      <c r="G70" s="3"/>
      <c r="H70" s="3"/>
      <c r="I70" s="3"/>
      <c r="J70" s="4"/>
      <c r="K70" s="15">
        <f>K66+K67-K68</f>
        <v>36211.83200000001</v>
      </c>
      <c r="L70" s="2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9"/>
  <sheetViews>
    <sheetView tabSelected="1" workbookViewId="0" topLeftCell="A79">
      <selection activeCell="M88" sqref="M88"/>
    </sheetView>
  </sheetViews>
  <sheetFormatPr defaultColWidth="9.00390625" defaultRowHeight="12.75"/>
  <cols>
    <col min="10" max="10" width="17.875" style="0" customWidth="1"/>
    <col min="22" max="22" width="18.25390625" style="0" customWidth="1"/>
    <col min="34" max="34" width="18.125" style="0" customWidth="1"/>
  </cols>
  <sheetData>
    <row r="1" spans="1:33" ht="15">
      <c r="A1" s="1"/>
      <c r="B1" s="1" t="s">
        <v>14</v>
      </c>
      <c r="C1" s="1"/>
      <c r="D1" s="1"/>
      <c r="E1" s="1"/>
      <c r="F1" s="1"/>
      <c r="G1" s="1"/>
      <c r="H1" s="1"/>
      <c r="I1" s="1"/>
      <c r="M1" s="1"/>
      <c r="N1" s="1" t="s">
        <v>14</v>
      </c>
      <c r="O1" s="1"/>
      <c r="P1" s="1"/>
      <c r="Q1" s="1"/>
      <c r="R1" s="1"/>
      <c r="S1" s="1"/>
      <c r="T1" s="1"/>
      <c r="U1" s="1"/>
      <c r="Y1" s="1"/>
      <c r="Z1" s="1" t="s">
        <v>14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48</v>
      </c>
      <c r="C2" s="1"/>
      <c r="D2" s="1"/>
      <c r="E2" s="1"/>
      <c r="F2" s="1"/>
      <c r="G2" s="1"/>
      <c r="H2" s="1"/>
      <c r="I2" s="1"/>
      <c r="M2" s="1"/>
      <c r="N2" s="1" t="s">
        <v>50</v>
      </c>
      <c r="O2" s="1"/>
      <c r="P2" s="1"/>
      <c r="Q2" s="1"/>
      <c r="R2" s="1"/>
      <c r="S2" s="1"/>
      <c r="T2" s="1"/>
      <c r="U2" s="1"/>
      <c r="Y2" s="1"/>
      <c r="Z2" s="1" t="s">
        <v>51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69</v>
      </c>
      <c r="B4" s="3"/>
      <c r="C4" s="3"/>
      <c r="D4" s="3"/>
      <c r="E4" s="3"/>
      <c r="F4" s="3"/>
      <c r="G4" s="3"/>
      <c r="H4" s="3"/>
      <c r="I4" s="3"/>
      <c r="J4" s="4"/>
      <c r="K4" s="17"/>
      <c r="M4" s="2" t="s">
        <v>71</v>
      </c>
      <c r="N4" s="3"/>
      <c r="O4" s="3"/>
      <c r="P4" s="3"/>
      <c r="Q4" s="3"/>
      <c r="R4" s="3"/>
      <c r="S4" s="3"/>
      <c r="T4" s="3"/>
      <c r="U4" s="3"/>
      <c r="V4" s="4"/>
      <c r="W4" s="17"/>
      <c r="Y4" s="2" t="s">
        <v>89</v>
      </c>
      <c r="Z4" s="3"/>
      <c r="AA4" s="3"/>
      <c r="AB4" s="3"/>
      <c r="AC4" s="3"/>
      <c r="AD4" s="3"/>
      <c r="AE4" s="3"/>
      <c r="AF4" s="3"/>
      <c r="AG4" s="3"/>
      <c r="AH4" s="4"/>
      <c r="AI4" s="17"/>
    </row>
    <row r="5" spans="1:36" ht="15">
      <c r="A5" s="2" t="s">
        <v>70</v>
      </c>
      <c r="B5" s="3"/>
      <c r="C5" s="3"/>
      <c r="D5" s="3"/>
      <c r="E5" s="3"/>
      <c r="F5" s="3"/>
      <c r="G5" s="3"/>
      <c r="H5" s="3"/>
      <c r="I5" s="3"/>
      <c r="J5" s="4"/>
      <c r="K5" s="12">
        <v>37574</v>
      </c>
      <c r="M5" s="2" t="s">
        <v>72</v>
      </c>
      <c r="N5" s="3"/>
      <c r="O5" s="3"/>
      <c r="P5" s="3"/>
      <c r="Q5" s="3"/>
      <c r="R5" s="3"/>
      <c r="S5" s="3"/>
      <c r="T5" s="3"/>
      <c r="U5" s="3"/>
      <c r="V5" s="4"/>
      <c r="W5" s="12">
        <f>K5+K9-K26</f>
        <v>38196.432</v>
      </c>
      <c r="Y5" s="2" t="s">
        <v>90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W5+W9-W26</f>
        <v>38818.864</v>
      </c>
      <c r="AJ5" s="16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587.2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587.2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587.2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3">
        <f>W7</f>
        <v>8</v>
      </c>
    </row>
    <row r="8" spans="1:35" ht="15">
      <c r="A8" s="2" t="s">
        <v>49</v>
      </c>
      <c r="B8" s="3"/>
      <c r="C8" s="3"/>
      <c r="D8" s="3"/>
      <c r="E8" s="3"/>
      <c r="F8" s="3"/>
      <c r="G8" s="3"/>
      <c r="H8" s="3"/>
      <c r="I8" s="3"/>
      <c r="J8" s="4"/>
      <c r="K8" s="14">
        <f>W8</f>
        <v>7.94</v>
      </c>
      <c r="M8" s="2" t="s">
        <v>49</v>
      </c>
      <c r="N8" s="3"/>
      <c r="O8" s="3"/>
      <c r="P8" s="3"/>
      <c r="Q8" s="3"/>
      <c r="R8" s="3"/>
      <c r="S8" s="3"/>
      <c r="T8" s="3"/>
      <c r="U8" s="3"/>
      <c r="V8" s="4"/>
      <c r="W8" s="14">
        <v>7.94</v>
      </c>
      <c r="Y8" s="2" t="s">
        <v>49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7.94</v>
      </c>
    </row>
    <row r="9" spans="1:35" ht="15">
      <c r="A9" s="2" t="s">
        <v>25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4662.368</v>
      </c>
      <c r="M9" s="2" t="s">
        <v>26</v>
      </c>
      <c r="N9" s="3"/>
      <c r="O9" s="3"/>
      <c r="P9" s="3"/>
      <c r="Q9" s="3"/>
      <c r="R9" s="3"/>
      <c r="S9" s="3"/>
      <c r="T9" s="3"/>
      <c r="U9" s="3"/>
      <c r="V9" s="4"/>
      <c r="W9" s="15">
        <f>W6*W8</f>
        <v>4662.368</v>
      </c>
      <c r="Y9" s="2" t="s">
        <v>27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4662.368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96</v>
      </c>
      <c r="B11" s="3"/>
      <c r="C11" s="3"/>
      <c r="D11" s="3"/>
      <c r="E11" s="3"/>
      <c r="F11" s="3"/>
      <c r="G11" s="3"/>
      <c r="H11" s="3"/>
      <c r="I11" s="3"/>
      <c r="J11" s="4"/>
      <c r="K11" s="15">
        <f>W11</f>
        <v>2425.136</v>
      </c>
      <c r="M11" s="7" t="s">
        <v>96</v>
      </c>
      <c r="N11" s="3"/>
      <c r="O11" s="3"/>
      <c r="P11" s="3"/>
      <c r="Q11" s="3"/>
      <c r="R11" s="3"/>
      <c r="S11" s="3"/>
      <c r="T11" s="3"/>
      <c r="U11" s="3"/>
      <c r="V11" s="4"/>
      <c r="W11" s="15">
        <f>W6*4.13</f>
        <v>2425.136</v>
      </c>
      <c r="Y11" s="7" t="s">
        <v>96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2425.136</v>
      </c>
    </row>
    <row r="12" spans="1:35" ht="15.75">
      <c r="A12" s="7" t="s">
        <v>18</v>
      </c>
      <c r="B12" s="3"/>
      <c r="C12" s="3"/>
      <c r="D12" s="3"/>
      <c r="E12" s="3"/>
      <c r="F12" s="3"/>
      <c r="G12" s="3"/>
      <c r="H12" s="3"/>
      <c r="I12" s="3"/>
      <c r="J12" s="4"/>
      <c r="K12" s="15">
        <f>W12</f>
        <v>123.31200000000001</v>
      </c>
      <c r="M12" s="7" t="s">
        <v>18</v>
      </c>
      <c r="N12" s="3"/>
      <c r="O12" s="3"/>
      <c r="P12" s="3"/>
      <c r="Q12" s="3"/>
      <c r="R12" s="3"/>
      <c r="S12" s="3"/>
      <c r="T12" s="3"/>
      <c r="U12" s="3"/>
      <c r="V12" s="4"/>
      <c r="W12" s="15">
        <f>W6*0.21</f>
        <v>123.31200000000001</v>
      </c>
      <c r="Y12" s="7" t="s">
        <v>18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123.31200000000001</v>
      </c>
    </row>
    <row r="13" spans="1:35" ht="15.75">
      <c r="A13" s="7" t="s">
        <v>53</v>
      </c>
      <c r="B13" s="3"/>
      <c r="C13" s="3"/>
      <c r="D13" s="3"/>
      <c r="E13" s="3"/>
      <c r="F13" s="3"/>
      <c r="G13" s="3"/>
      <c r="H13" s="3"/>
      <c r="I13" s="3"/>
      <c r="J13" s="4"/>
      <c r="K13" s="15">
        <f>W13</f>
        <v>904.2880000000001</v>
      </c>
      <c r="M13" s="7" t="s">
        <v>53</v>
      </c>
      <c r="N13" s="3"/>
      <c r="O13" s="3"/>
      <c r="P13" s="3"/>
      <c r="Q13" s="3"/>
      <c r="R13" s="3"/>
      <c r="S13" s="3"/>
      <c r="T13" s="3"/>
      <c r="U13" s="3"/>
      <c r="V13" s="4"/>
      <c r="W13" s="15">
        <f>W6*1.54</f>
        <v>904.2880000000001</v>
      </c>
      <c r="Y13" s="7" t="s">
        <v>53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904.2880000000001</v>
      </c>
    </row>
    <row r="14" spans="1:35" ht="15.75">
      <c r="A14" s="7" t="s">
        <v>54</v>
      </c>
      <c r="B14" s="3"/>
      <c r="C14" s="3"/>
      <c r="D14" s="3"/>
      <c r="E14" s="3"/>
      <c r="F14" s="3"/>
      <c r="G14" s="3"/>
      <c r="H14" s="3"/>
      <c r="I14" s="3"/>
      <c r="J14" s="4"/>
      <c r="K14" s="15">
        <f>W14</f>
        <v>587.2</v>
      </c>
      <c r="M14" s="7" t="s">
        <v>54</v>
      </c>
      <c r="N14" s="3"/>
      <c r="O14" s="3"/>
      <c r="P14" s="3"/>
      <c r="Q14" s="3"/>
      <c r="R14" s="3"/>
      <c r="S14" s="3"/>
      <c r="T14" s="3"/>
      <c r="U14" s="3"/>
      <c r="V14" s="4"/>
      <c r="W14" s="15">
        <f>W6*1</f>
        <v>587.2</v>
      </c>
      <c r="Y14" s="7" t="s">
        <v>54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587.2</v>
      </c>
    </row>
    <row r="15" spans="1:35" ht="15.75">
      <c r="A15" s="7" t="s">
        <v>55</v>
      </c>
      <c r="B15" s="6"/>
      <c r="C15" s="6"/>
      <c r="D15" s="6"/>
      <c r="E15" s="6"/>
      <c r="F15" s="6"/>
      <c r="G15" s="6"/>
      <c r="H15" s="6"/>
      <c r="I15" s="3"/>
      <c r="J15" s="4"/>
      <c r="K15" s="14"/>
      <c r="M15" s="7" t="s">
        <v>55</v>
      </c>
      <c r="N15" s="6"/>
      <c r="O15" s="6"/>
      <c r="P15" s="6"/>
      <c r="Q15" s="6"/>
      <c r="R15" s="6"/>
      <c r="S15" s="6"/>
      <c r="T15" s="6"/>
      <c r="U15" s="3"/>
      <c r="V15" s="4"/>
      <c r="W15" s="14"/>
      <c r="Y15" s="7" t="s">
        <v>55</v>
      </c>
      <c r="Z15" s="6"/>
      <c r="AA15" s="6"/>
      <c r="AB15" s="6"/>
      <c r="AC15" s="6"/>
      <c r="AD15" s="6"/>
      <c r="AE15" s="6"/>
      <c r="AF15" s="6"/>
      <c r="AG15" s="3"/>
      <c r="AH15" s="4"/>
      <c r="AI15" s="14"/>
    </row>
    <row r="16" spans="1:35" ht="15">
      <c r="A16" s="2" t="s">
        <v>3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3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3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4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4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4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5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5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5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6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6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6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8" t="s">
        <v>7</v>
      </c>
      <c r="B20" s="9"/>
      <c r="C20" s="9"/>
      <c r="D20" s="9"/>
      <c r="E20" s="9"/>
      <c r="F20" s="9"/>
      <c r="G20" s="9"/>
      <c r="H20" s="9"/>
      <c r="I20" s="9"/>
      <c r="J20" s="10"/>
      <c r="K20" s="5"/>
      <c r="M20" s="8" t="s">
        <v>7</v>
      </c>
      <c r="N20" s="9"/>
      <c r="O20" s="9"/>
      <c r="P20" s="9"/>
      <c r="Q20" s="9"/>
      <c r="R20" s="9"/>
      <c r="S20" s="9"/>
      <c r="T20" s="9"/>
      <c r="U20" s="9"/>
      <c r="V20" s="10"/>
      <c r="W20" s="5"/>
      <c r="Y20" s="8" t="s">
        <v>7</v>
      </c>
      <c r="Z20" s="9"/>
      <c r="AA20" s="9"/>
      <c r="AB20" s="9"/>
      <c r="AC20" s="9"/>
      <c r="AD20" s="9"/>
      <c r="AE20" s="9"/>
      <c r="AF20" s="9"/>
      <c r="AG20" s="9"/>
      <c r="AH20" s="10"/>
      <c r="AI20" s="5"/>
    </row>
    <row r="21" spans="1:35" ht="15">
      <c r="A21" s="2" t="s">
        <v>8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8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8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9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9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9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8" t="s">
        <v>10</v>
      </c>
      <c r="B23" s="9"/>
      <c r="C23" s="9"/>
      <c r="D23" s="9"/>
      <c r="E23" s="9"/>
      <c r="F23" s="9"/>
      <c r="G23" s="9"/>
      <c r="H23" s="9"/>
      <c r="I23" s="9"/>
      <c r="J23" s="10"/>
      <c r="K23" s="5"/>
      <c r="M23" s="8" t="s">
        <v>10</v>
      </c>
      <c r="N23" s="9"/>
      <c r="O23" s="9"/>
      <c r="P23" s="9"/>
      <c r="Q23" s="9"/>
      <c r="R23" s="9"/>
      <c r="S23" s="9"/>
      <c r="T23" s="9"/>
      <c r="U23" s="9"/>
      <c r="V23" s="10"/>
      <c r="W23" s="5"/>
      <c r="Y23" s="8" t="s">
        <v>10</v>
      </c>
      <c r="Z23" s="9"/>
      <c r="AA23" s="9"/>
      <c r="AB23" s="9"/>
      <c r="AC23" s="9"/>
      <c r="AD23" s="9"/>
      <c r="AE23" s="9"/>
      <c r="AF23" s="9"/>
      <c r="AG23" s="9"/>
      <c r="AH23" s="10"/>
      <c r="AI23" s="5"/>
    </row>
    <row r="24" spans="1:35" ht="15">
      <c r="A24" s="2" t="s">
        <v>11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11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11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12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12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12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8" t="s">
        <v>13</v>
      </c>
      <c r="B26" s="9"/>
      <c r="C26" s="9"/>
      <c r="D26" s="9"/>
      <c r="E26" s="9"/>
      <c r="F26" s="9"/>
      <c r="G26" s="9"/>
      <c r="H26" s="9"/>
      <c r="I26" s="9"/>
      <c r="J26" s="10"/>
      <c r="K26" s="15">
        <f>W26</f>
        <v>4039.9359999999997</v>
      </c>
      <c r="M26" s="8" t="s">
        <v>13</v>
      </c>
      <c r="N26" s="9"/>
      <c r="O26" s="9"/>
      <c r="P26" s="9"/>
      <c r="Q26" s="9"/>
      <c r="R26" s="9"/>
      <c r="S26" s="9"/>
      <c r="T26" s="9"/>
      <c r="U26" s="9"/>
      <c r="V26" s="10"/>
      <c r="W26" s="15">
        <f>W11+W12+W13+W14</f>
        <v>4039.9359999999997</v>
      </c>
      <c r="Y26" s="8" t="s">
        <v>13</v>
      </c>
      <c r="Z26" s="9"/>
      <c r="AA26" s="9"/>
      <c r="AB26" s="9"/>
      <c r="AC26" s="9"/>
      <c r="AD26" s="9"/>
      <c r="AE26" s="9"/>
      <c r="AF26" s="9"/>
      <c r="AG26" s="9"/>
      <c r="AH26" s="10"/>
      <c r="AI26" s="15">
        <f>AI11+AI12+AI13+AI14</f>
        <v>4039.9359999999997</v>
      </c>
    </row>
    <row r="28" spans="1:33" ht="15.75">
      <c r="A28" s="1"/>
      <c r="B28" s="1"/>
      <c r="C28" s="1"/>
      <c r="D28" s="1"/>
      <c r="E28" s="24" t="s">
        <v>33</v>
      </c>
      <c r="F28" s="1"/>
      <c r="G28" s="1"/>
      <c r="H28" s="1"/>
      <c r="I28" s="1"/>
      <c r="M28" s="1"/>
      <c r="N28" s="1"/>
      <c r="O28" s="1"/>
      <c r="P28" s="1"/>
      <c r="Q28" s="1"/>
      <c r="R28" s="24" t="s">
        <v>30</v>
      </c>
      <c r="S28" s="1"/>
      <c r="T28" s="1"/>
      <c r="U28" s="1"/>
      <c r="Y28" s="1"/>
      <c r="Z28" s="1"/>
      <c r="AA28" s="1"/>
      <c r="AB28" s="1"/>
      <c r="AC28" s="1"/>
      <c r="AD28" s="1"/>
      <c r="AE28" s="24" t="s">
        <v>28</v>
      </c>
      <c r="AF28" s="1"/>
      <c r="AG28" s="1"/>
    </row>
    <row r="29" spans="1:35" ht="15">
      <c r="A29" s="2" t="s">
        <v>75</v>
      </c>
      <c r="B29" s="3"/>
      <c r="C29" s="3"/>
      <c r="D29" s="3"/>
      <c r="E29" s="3"/>
      <c r="F29" s="3"/>
      <c r="G29" s="3"/>
      <c r="H29" s="3"/>
      <c r="I29" s="3"/>
      <c r="J29" s="4"/>
      <c r="K29" s="17"/>
      <c r="M29" s="2" t="s">
        <v>73</v>
      </c>
      <c r="N29" s="3"/>
      <c r="O29" s="3"/>
      <c r="P29" s="3"/>
      <c r="Q29" s="3"/>
      <c r="R29" s="3"/>
      <c r="S29" s="3"/>
      <c r="T29" s="3"/>
      <c r="U29" s="3"/>
      <c r="V29" s="4"/>
      <c r="W29" s="17"/>
      <c r="Y29" s="2" t="s">
        <v>91</v>
      </c>
      <c r="Z29" s="3"/>
      <c r="AA29" s="3"/>
      <c r="AB29" s="3"/>
      <c r="AC29" s="3"/>
      <c r="AD29" s="3"/>
      <c r="AE29" s="3"/>
      <c r="AF29" s="3"/>
      <c r="AG29" s="3"/>
      <c r="AH29" s="4"/>
      <c r="AI29" s="17"/>
    </row>
    <row r="30" spans="1:35" ht="15">
      <c r="A30" s="2" t="s">
        <v>76</v>
      </c>
      <c r="B30" s="3"/>
      <c r="C30" s="3"/>
      <c r="D30" s="3"/>
      <c r="E30" s="3"/>
      <c r="F30" s="3"/>
      <c r="G30" s="3"/>
      <c r="H30" s="3"/>
      <c r="I30" s="3"/>
      <c r="J30" s="4"/>
      <c r="K30" s="12">
        <f>AI5+AI9-AI26</f>
        <v>39441.296</v>
      </c>
      <c r="M30" s="2" t="s">
        <v>74</v>
      </c>
      <c r="N30" s="3"/>
      <c r="O30" s="3"/>
      <c r="P30" s="3"/>
      <c r="Q30" s="3"/>
      <c r="R30" s="3"/>
      <c r="S30" s="3"/>
      <c r="T30" s="3"/>
      <c r="U30" s="3"/>
      <c r="V30" s="4"/>
      <c r="W30" s="12">
        <f>K30+K34-K52</f>
        <v>40063.728</v>
      </c>
      <c r="Y30" s="2" t="s">
        <v>92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W30+W34-W52</f>
        <v>40686.16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v>587.2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587.2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587.2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8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8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3">
        <f>W32</f>
        <v>8</v>
      </c>
    </row>
    <row r="33" spans="1:35" ht="15">
      <c r="A33" s="2" t="s">
        <v>49</v>
      </c>
      <c r="B33" s="3"/>
      <c r="C33" s="3"/>
      <c r="D33" s="3"/>
      <c r="E33" s="3"/>
      <c r="F33" s="3"/>
      <c r="G33" s="3"/>
      <c r="H33" s="3"/>
      <c r="I33" s="3"/>
      <c r="J33" s="4"/>
      <c r="K33" s="14">
        <v>7.94</v>
      </c>
      <c r="M33" s="2" t="s">
        <v>49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7.94</v>
      </c>
      <c r="Y33" s="2" t="s">
        <v>49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v>8.54</v>
      </c>
    </row>
    <row r="34" spans="1:35" ht="15">
      <c r="A34" s="2" t="s">
        <v>32</v>
      </c>
      <c r="B34" s="3"/>
      <c r="C34" s="3"/>
      <c r="D34" s="3"/>
      <c r="E34" s="3"/>
      <c r="F34" s="3"/>
      <c r="G34" s="3"/>
      <c r="H34" s="3"/>
      <c r="I34" s="3"/>
      <c r="J34" s="4"/>
      <c r="K34" s="15">
        <f>K31*K33</f>
        <v>4662.368</v>
      </c>
      <c r="M34" s="2" t="s">
        <v>31</v>
      </c>
      <c r="N34" s="3"/>
      <c r="O34" s="3"/>
      <c r="P34" s="3"/>
      <c r="Q34" s="3"/>
      <c r="R34" s="3"/>
      <c r="S34" s="3"/>
      <c r="T34" s="3"/>
      <c r="U34" s="3"/>
      <c r="V34" s="4"/>
      <c r="W34" s="15">
        <f>W31*W33</f>
        <v>4662.368</v>
      </c>
      <c r="Y34" s="2" t="s">
        <v>29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AI31*AI33</f>
        <v>5014.688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96</v>
      </c>
      <c r="B36" s="3"/>
      <c r="C36" s="3"/>
      <c r="D36" s="3"/>
      <c r="E36" s="3"/>
      <c r="F36" s="3"/>
      <c r="G36" s="3"/>
      <c r="H36" s="3"/>
      <c r="I36" s="3"/>
      <c r="J36" s="4"/>
      <c r="K36" s="15">
        <f>W11</f>
        <v>2425.136</v>
      </c>
      <c r="M36" s="7" t="s">
        <v>96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2425.136</v>
      </c>
      <c r="Y36" s="7" t="s">
        <v>96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2425.136</v>
      </c>
    </row>
    <row r="37" spans="1:35" ht="15.75">
      <c r="A37" s="7" t="s">
        <v>18</v>
      </c>
      <c r="B37" s="3"/>
      <c r="C37" s="3"/>
      <c r="D37" s="3"/>
      <c r="E37" s="3"/>
      <c r="F37" s="3"/>
      <c r="G37" s="3"/>
      <c r="H37" s="3"/>
      <c r="I37" s="3"/>
      <c r="J37" s="4"/>
      <c r="K37" s="15">
        <f>W12</f>
        <v>123.31200000000001</v>
      </c>
      <c r="L37" t="s">
        <v>24</v>
      </c>
      <c r="M37" s="7" t="s">
        <v>18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123.31200000000001</v>
      </c>
      <c r="Y37" s="7" t="s">
        <v>18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123.31200000000001</v>
      </c>
    </row>
    <row r="38" spans="1:35" ht="15.75">
      <c r="A38" s="7" t="s">
        <v>53</v>
      </c>
      <c r="B38" s="3"/>
      <c r="C38" s="3"/>
      <c r="D38" s="3"/>
      <c r="E38" s="3"/>
      <c r="F38" s="3"/>
      <c r="G38" s="3"/>
      <c r="H38" s="3"/>
      <c r="I38" s="3"/>
      <c r="J38" s="4"/>
      <c r="K38" s="15">
        <f>W13</f>
        <v>904.2880000000001</v>
      </c>
      <c r="M38" s="7" t="s">
        <v>53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904.2880000000001</v>
      </c>
      <c r="Y38" s="7" t="s">
        <v>53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AI31*1.54</f>
        <v>904.2880000000001</v>
      </c>
    </row>
    <row r="39" spans="1:35" ht="15.75">
      <c r="A39" s="7" t="s">
        <v>54</v>
      </c>
      <c r="B39" s="3"/>
      <c r="C39" s="3"/>
      <c r="D39" s="3"/>
      <c r="E39" s="3"/>
      <c r="F39" s="3"/>
      <c r="G39" s="3"/>
      <c r="H39" s="3"/>
      <c r="I39" s="3"/>
      <c r="J39" s="4"/>
      <c r="K39" s="15">
        <f>W14</f>
        <v>587.2</v>
      </c>
      <c r="M39" s="7" t="s">
        <v>54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587.2</v>
      </c>
      <c r="Y39" s="7" t="s">
        <v>54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587.2</v>
      </c>
    </row>
    <row r="40" spans="1:35" ht="15.75">
      <c r="A40" s="7"/>
      <c r="B40" s="3"/>
      <c r="C40" s="3"/>
      <c r="D40" s="3"/>
      <c r="E40" s="3"/>
      <c r="F40" s="3"/>
      <c r="G40" s="3"/>
      <c r="H40" s="3"/>
      <c r="I40" s="3"/>
      <c r="J40" s="4"/>
      <c r="K40" s="15"/>
      <c r="M40" s="7"/>
      <c r="N40" s="3"/>
      <c r="O40" s="3"/>
      <c r="P40" s="3"/>
      <c r="Q40" s="3"/>
      <c r="R40" s="3"/>
      <c r="S40" s="3"/>
      <c r="T40" s="3"/>
      <c r="U40" s="3"/>
      <c r="V40" s="4"/>
      <c r="W40" s="15"/>
      <c r="Y40" s="7" t="s">
        <v>93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AI31*0.34</f>
        <v>199.64800000000002</v>
      </c>
    </row>
    <row r="41" spans="1:35" ht="15.75">
      <c r="A41" s="7" t="s">
        <v>55</v>
      </c>
      <c r="B41" s="6"/>
      <c r="C41" s="6"/>
      <c r="D41" s="6"/>
      <c r="E41" s="6"/>
      <c r="F41" s="6"/>
      <c r="G41" s="6"/>
      <c r="H41" s="6"/>
      <c r="I41" s="3"/>
      <c r="J41" s="4"/>
      <c r="K41" s="14"/>
      <c r="M41" s="7" t="s">
        <v>55</v>
      </c>
      <c r="N41" s="6"/>
      <c r="O41" s="6"/>
      <c r="P41" s="6"/>
      <c r="Q41" s="6"/>
      <c r="R41" s="6"/>
      <c r="S41" s="6"/>
      <c r="T41" s="6"/>
      <c r="U41" s="3"/>
      <c r="V41" s="4"/>
      <c r="W41" s="14"/>
      <c r="Y41" s="7" t="s">
        <v>94</v>
      </c>
      <c r="Z41" s="6"/>
      <c r="AA41" s="6"/>
      <c r="AB41" s="6"/>
      <c r="AC41" s="6"/>
      <c r="AD41" s="6"/>
      <c r="AE41" s="6"/>
      <c r="AF41" s="6"/>
      <c r="AG41" s="3"/>
      <c r="AH41" s="4"/>
      <c r="AI41" s="14">
        <f>AI46</f>
        <v>4150</v>
      </c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 t="s">
        <v>24</v>
      </c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 t="s">
        <v>24</v>
      </c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5"/>
      <c r="M45" s="2" t="s">
        <v>6</v>
      </c>
      <c r="N45" s="3"/>
      <c r="O45" s="3"/>
      <c r="P45" s="3"/>
      <c r="Q45" s="3"/>
      <c r="R45" s="3"/>
      <c r="S45" s="3"/>
      <c r="T45" s="3"/>
      <c r="U45" s="3"/>
      <c r="V45" s="4"/>
      <c r="W45" s="5"/>
      <c r="Y45" s="2" t="s">
        <v>6</v>
      </c>
      <c r="Z45" s="3"/>
      <c r="AA45" s="3"/>
      <c r="AB45" s="3"/>
      <c r="AC45" s="3"/>
      <c r="AD45" s="3"/>
      <c r="AE45" s="3"/>
      <c r="AF45" s="3"/>
      <c r="AG45" s="3"/>
      <c r="AH45" s="4"/>
      <c r="AI45" s="5"/>
    </row>
    <row r="46" spans="1:35" ht="15">
      <c r="A46" s="8" t="s">
        <v>7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7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7</v>
      </c>
      <c r="Z46" s="9"/>
      <c r="AA46" s="9"/>
      <c r="AB46" s="9"/>
      <c r="AC46" s="9"/>
      <c r="AD46" s="9"/>
      <c r="AE46" s="9"/>
      <c r="AF46" s="9"/>
      <c r="AG46" s="9"/>
      <c r="AH46" s="10"/>
      <c r="AI46" s="5">
        <v>4150</v>
      </c>
    </row>
    <row r="47" spans="1:35" ht="15">
      <c r="A47" s="2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8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8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9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9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9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10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10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10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11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11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12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12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12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8" t="s">
        <v>13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</f>
        <v>4039.9359999999997</v>
      </c>
      <c r="M52" s="8" t="s">
        <v>13</v>
      </c>
      <c r="N52" s="9"/>
      <c r="O52" s="9"/>
      <c r="P52" s="9"/>
      <c r="Q52" s="9"/>
      <c r="R52" s="9"/>
      <c r="S52" s="9"/>
      <c r="T52" s="9"/>
      <c r="U52" s="9"/>
      <c r="V52" s="10"/>
      <c r="W52" s="15">
        <f>K52</f>
        <v>4039.9359999999997</v>
      </c>
      <c r="Y52" s="8" t="s">
        <v>13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AI36+AI37+AI38+AI39+AI40+AI41</f>
        <v>8389.583999999999</v>
      </c>
    </row>
    <row r="54" spans="5:30" ht="12.75">
      <c r="E54" s="18" t="s">
        <v>15</v>
      </c>
      <c r="R54" s="19" t="s">
        <v>16</v>
      </c>
      <c r="AD54" s="19" t="s">
        <v>17</v>
      </c>
    </row>
    <row r="55" spans="1:35" ht="15">
      <c r="A55" s="2" t="s">
        <v>81</v>
      </c>
      <c r="B55" s="3"/>
      <c r="C55" s="3"/>
      <c r="D55" s="3"/>
      <c r="E55" s="3"/>
      <c r="F55" s="3"/>
      <c r="G55" s="3"/>
      <c r="H55" s="3"/>
      <c r="I55" s="3"/>
      <c r="J55" s="4"/>
      <c r="K55" s="17"/>
      <c r="M55" s="2" t="s">
        <v>77</v>
      </c>
      <c r="N55" s="3"/>
      <c r="O55" s="3"/>
      <c r="P55" s="3"/>
      <c r="Q55" s="3"/>
      <c r="R55" s="3"/>
      <c r="S55" s="3"/>
      <c r="T55" s="3"/>
      <c r="U55" s="3"/>
      <c r="V55" s="4"/>
      <c r="W55" s="17"/>
      <c r="Y55" s="2" t="s">
        <v>87</v>
      </c>
      <c r="Z55" s="3"/>
      <c r="AA55" s="3"/>
      <c r="AB55" s="3"/>
      <c r="AC55" s="3"/>
      <c r="AD55" s="3"/>
      <c r="AE55" s="3"/>
      <c r="AF55" s="3"/>
      <c r="AG55" s="3"/>
      <c r="AH55" s="4"/>
      <c r="AI55" s="17"/>
    </row>
    <row r="56" spans="1:35" ht="15">
      <c r="A56" s="2" t="s">
        <v>82</v>
      </c>
      <c r="B56" s="3"/>
      <c r="C56" s="3"/>
      <c r="D56" s="3"/>
      <c r="E56" s="3"/>
      <c r="F56" s="3"/>
      <c r="G56" s="3"/>
      <c r="H56" s="3"/>
      <c r="I56" s="3"/>
      <c r="J56" s="4"/>
      <c r="K56" s="15">
        <f>AI30+AI34-AI52</f>
        <v>37311.26400000001</v>
      </c>
      <c r="M56" s="2" t="s">
        <v>78</v>
      </c>
      <c r="N56" s="3"/>
      <c r="O56" s="3"/>
      <c r="P56" s="3"/>
      <c r="Q56" s="3"/>
      <c r="R56" s="3"/>
      <c r="S56" s="3"/>
      <c r="T56" s="3"/>
      <c r="U56" s="3"/>
      <c r="V56" s="4"/>
      <c r="W56" s="12">
        <f>K56+K60-K78</f>
        <v>38086.36800000001</v>
      </c>
      <c r="Y56" s="2" t="s">
        <v>88</v>
      </c>
      <c r="Z56" s="3"/>
      <c r="AA56" s="3"/>
      <c r="AB56" s="3"/>
      <c r="AC56" s="3"/>
      <c r="AD56" s="3"/>
      <c r="AE56" s="3"/>
      <c r="AF56" s="3"/>
      <c r="AG56" s="3"/>
      <c r="AH56" s="4"/>
      <c r="AI56" s="12">
        <f>W56+W60-W78</f>
        <v>32512.472000000012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587.2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587.2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587.2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8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8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8</v>
      </c>
    </row>
    <row r="59" spans="1:35" ht="15">
      <c r="A59" s="2" t="s">
        <v>52</v>
      </c>
      <c r="B59" s="3"/>
      <c r="C59" s="3"/>
      <c r="D59" s="3"/>
      <c r="E59" s="3"/>
      <c r="F59" s="3"/>
      <c r="G59" s="3"/>
      <c r="H59" s="3"/>
      <c r="I59" s="3"/>
      <c r="J59" s="4"/>
      <c r="K59" s="14">
        <f>AI33</f>
        <v>8.54</v>
      </c>
      <c r="M59" s="2" t="s">
        <v>52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8.54</v>
      </c>
      <c r="Y59" s="2" t="s">
        <v>49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8.54</v>
      </c>
    </row>
    <row r="60" spans="1:35" ht="15">
      <c r="A60" s="2" t="s">
        <v>34</v>
      </c>
      <c r="B60" s="3"/>
      <c r="C60" s="3"/>
      <c r="D60" s="3"/>
      <c r="E60" s="3"/>
      <c r="F60" s="3"/>
      <c r="G60" s="3"/>
      <c r="H60" s="3"/>
      <c r="I60" s="3"/>
      <c r="J60" s="4"/>
      <c r="K60" s="15">
        <f>AI34</f>
        <v>5014.688</v>
      </c>
      <c r="M60" s="2" t="s">
        <v>35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5014.688</v>
      </c>
      <c r="Y60" s="2" t="s">
        <v>36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5014.688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96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2425.136</v>
      </c>
      <c r="M62" s="7" t="s">
        <v>96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2425.136</v>
      </c>
      <c r="Y62" s="7" t="s">
        <v>96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2425.136</v>
      </c>
    </row>
    <row r="63" spans="1:35" ht="15.75">
      <c r="A63" s="7" t="s">
        <v>18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123.31200000000001</v>
      </c>
      <c r="M63" s="7" t="s">
        <v>18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123.31200000000001</v>
      </c>
      <c r="Y63" s="7" t="s">
        <v>18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123.31200000000001</v>
      </c>
    </row>
    <row r="64" spans="1:35" ht="15.75">
      <c r="A64" s="7" t="s">
        <v>53</v>
      </c>
      <c r="B64" s="3"/>
      <c r="C64" s="3"/>
      <c r="D64" s="3"/>
      <c r="E64" s="3"/>
      <c r="F64" s="3"/>
      <c r="G64" s="3"/>
      <c r="H64" s="3"/>
      <c r="I64" s="3"/>
      <c r="J64" s="4"/>
      <c r="K64" s="15">
        <f>AI38</f>
        <v>904.2880000000001</v>
      </c>
      <c r="M64" s="7" t="s">
        <v>53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904.2880000000001</v>
      </c>
      <c r="Y64" s="7" t="s">
        <v>53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904.2880000000001</v>
      </c>
    </row>
    <row r="65" spans="1:35" ht="15.75">
      <c r="A65" s="7" t="s">
        <v>54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587.2</v>
      </c>
      <c r="M65" s="7" t="s">
        <v>54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587.2</v>
      </c>
      <c r="Y65" s="7" t="s">
        <v>54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587.2</v>
      </c>
    </row>
    <row r="66" spans="1:35" ht="15.75">
      <c r="A66" s="7" t="s">
        <v>93</v>
      </c>
      <c r="B66" s="3"/>
      <c r="C66" s="3"/>
      <c r="D66" s="3"/>
      <c r="E66" s="3"/>
      <c r="F66" s="3"/>
      <c r="G66" s="3"/>
      <c r="H66" s="3"/>
      <c r="I66" s="3"/>
      <c r="J66" s="4"/>
      <c r="K66" s="15">
        <f>AI40</f>
        <v>199.64800000000002</v>
      </c>
      <c r="M66" s="7" t="s">
        <v>93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199.64800000000002</v>
      </c>
      <c r="Y66" s="7" t="s">
        <v>93</v>
      </c>
      <c r="Z66" s="3"/>
      <c r="AA66" s="3"/>
      <c r="AB66" s="3"/>
      <c r="AC66" s="3"/>
      <c r="AD66" s="3"/>
      <c r="AE66" s="3"/>
      <c r="AF66" s="3"/>
      <c r="AG66" s="3"/>
      <c r="AH66" s="4"/>
      <c r="AI66" s="15">
        <f>W66</f>
        <v>199.64800000000002</v>
      </c>
    </row>
    <row r="67" spans="1:35" ht="15.75">
      <c r="A67" s="7" t="s">
        <v>94</v>
      </c>
      <c r="B67" s="6"/>
      <c r="C67" s="6"/>
      <c r="D67" s="6"/>
      <c r="E67" s="6"/>
      <c r="F67" s="6"/>
      <c r="G67" s="6"/>
      <c r="H67" s="6"/>
      <c r="I67" s="3"/>
      <c r="J67" s="4"/>
      <c r="K67" s="14"/>
      <c r="M67" s="7" t="s">
        <v>94</v>
      </c>
      <c r="N67" s="6"/>
      <c r="O67" s="6"/>
      <c r="P67" s="6"/>
      <c r="Q67" s="6"/>
      <c r="R67" s="6"/>
      <c r="S67" s="6"/>
      <c r="T67" s="6"/>
      <c r="U67" s="3"/>
      <c r="V67" s="4"/>
      <c r="W67" s="14">
        <f>W71+W77</f>
        <v>6349</v>
      </c>
      <c r="Y67" s="7" t="s">
        <v>94</v>
      </c>
      <c r="Z67" s="6"/>
      <c r="AA67" s="6"/>
      <c r="AB67" s="6"/>
      <c r="AC67" s="6"/>
      <c r="AD67" s="6"/>
      <c r="AE67" s="6"/>
      <c r="AF67" s="6"/>
      <c r="AG67" s="3"/>
      <c r="AH67" s="4"/>
      <c r="AI67" s="14" t="s">
        <v>24</v>
      </c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6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6</v>
      </c>
      <c r="N71" s="3"/>
      <c r="O71" s="3"/>
      <c r="P71" s="3"/>
      <c r="Q71" s="3"/>
      <c r="R71" s="3"/>
      <c r="S71" s="3"/>
      <c r="T71" s="3"/>
      <c r="U71" s="3"/>
      <c r="V71" s="4"/>
      <c r="W71" s="5">
        <v>4000</v>
      </c>
      <c r="Y71" s="2" t="s">
        <v>6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8" t="s">
        <v>7</v>
      </c>
      <c r="B72" s="9"/>
      <c r="C72" s="9"/>
      <c r="D72" s="9"/>
      <c r="E72" s="9"/>
      <c r="F72" s="9"/>
      <c r="G72" s="9"/>
      <c r="H72" s="9"/>
      <c r="I72" s="9"/>
      <c r="J72" s="10"/>
      <c r="K72" s="5"/>
      <c r="M72" s="8" t="s">
        <v>7</v>
      </c>
      <c r="N72" s="9"/>
      <c r="O72" s="9"/>
      <c r="P72" s="9"/>
      <c r="Q72" s="9"/>
      <c r="R72" s="9"/>
      <c r="S72" s="9"/>
      <c r="T72" s="9"/>
      <c r="U72" s="9"/>
      <c r="V72" s="10"/>
      <c r="W72" s="5" t="s">
        <v>24</v>
      </c>
      <c r="Y72" s="8" t="s">
        <v>7</v>
      </c>
      <c r="Z72" s="9"/>
      <c r="AA72" s="9"/>
      <c r="AB72" s="9"/>
      <c r="AC72" s="9"/>
      <c r="AD72" s="9"/>
      <c r="AE72" s="9"/>
      <c r="AF72" s="9"/>
      <c r="AG72" s="9"/>
      <c r="AH72" s="10"/>
      <c r="AI72" s="5"/>
    </row>
    <row r="73" spans="1:35" ht="15">
      <c r="A73" s="2" t="s">
        <v>8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8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8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9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9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9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10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10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10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11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11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11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12</v>
      </c>
      <c r="B77" s="3"/>
      <c r="C77" s="3"/>
      <c r="D77" s="3"/>
      <c r="E77" s="3"/>
      <c r="F77" s="3"/>
      <c r="G77" s="3"/>
      <c r="H77" s="3"/>
      <c r="I77" s="3"/>
      <c r="J77" s="4"/>
      <c r="K77" s="5"/>
      <c r="M77" s="2" t="s">
        <v>95</v>
      </c>
      <c r="N77" s="3"/>
      <c r="O77" s="3"/>
      <c r="P77" s="3"/>
      <c r="Q77" s="3"/>
      <c r="R77" s="3"/>
      <c r="S77" s="3"/>
      <c r="T77" s="3"/>
      <c r="U77" s="3"/>
      <c r="V77" s="4"/>
      <c r="W77" s="5">
        <v>2349</v>
      </c>
      <c r="Y77" s="2" t="s">
        <v>12</v>
      </c>
      <c r="Z77" s="3"/>
      <c r="AA77" s="3"/>
      <c r="AB77" s="3"/>
      <c r="AC77" s="3"/>
      <c r="AD77" s="3"/>
      <c r="AE77" s="3"/>
      <c r="AF77" s="3"/>
      <c r="AG77" s="3"/>
      <c r="AH77" s="4"/>
      <c r="AI77" s="5"/>
    </row>
    <row r="78" spans="1:35" ht="15">
      <c r="A78" s="8" t="s">
        <v>13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</f>
        <v>4239.584</v>
      </c>
      <c r="M78" s="8" t="s">
        <v>13</v>
      </c>
      <c r="N78" s="9"/>
      <c r="O78" s="9"/>
      <c r="P78" s="9"/>
      <c r="Q78" s="9"/>
      <c r="R78" s="9"/>
      <c r="S78" s="9"/>
      <c r="T78" s="9"/>
      <c r="U78" s="9"/>
      <c r="V78" s="10"/>
      <c r="W78" s="15">
        <f>W62+W63+W64+W65+W66+W67</f>
        <v>10588.583999999999</v>
      </c>
      <c r="Y78" s="8" t="s">
        <v>13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AI62+AI63+AI64+AI65+AI66</f>
        <v>4239.584</v>
      </c>
    </row>
    <row r="80" spans="5:30" ht="12.75">
      <c r="E80" s="18" t="s">
        <v>19</v>
      </c>
      <c r="R80" s="19" t="s">
        <v>20</v>
      </c>
      <c r="AD80" s="19" t="s">
        <v>21</v>
      </c>
    </row>
    <row r="81" spans="1:35" ht="15">
      <c r="A81" s="2" t="s">
        <v>83</v>
      </c>
      <c r="B81" s="3"/>
      <c r="C81" s="3"/>
      <c r="D81" s="3"/>
      <c r="E81" s="3"/>
      <c r="F81" s="3"/>
      <c r="G81" s="3"/>
      <c r="H81" s="3"/>
      <c r="I81" s="3"/>
      <c r="J81" s="4"/>
      <c r="K81" s="17"/>
      <c r="M81" s="2" t="s">
        <v>79</v>
      </c>
      <c r="N81" s="3"/>
      <c r="O81" s="3"/>
      <c r="P81" s="3"/>
      <c r="Q81" s="3"/>
      <c r="R81" s="3"/>
      <c r="S81" s="3"/>
      <c r="T81" s="3"/>
      <c r="U81" s="3"/>
      <c r="V81" s="4"/>
      <c r="W81" s="17"/>
      <c r="Y81" s="2" t="s">
        <v>85</v>
      </c>
      <c r="Z81" s="3"/>
      <c r="AA81" s="3"/>
      <c r="AB81" s="3"/>
      <c r="AC81" s="3"/>
      <c r="AD81" s="3"/>
      <c r="AE81" s="3"/>
      <c r="AF81" s="3"/>
      <c r="AG81" s="3"/>
      <c r="AH81" s="4"/>
      <c r="AI81" s="17"/>
    </row>
    <row r="82" spans="1:35" ht="15">
      <c r="A82" s="2" t="s">
        <v>84</v>
      </c>
      <c r="B82" s="3"/>
      <c r="C82" s="3"/>
      <c r="D82" s="3"/>
      <c r="E82" s="3"/>
      <c r="F82" s="3"/>
      <c r="G82" s="3"/>
      <c r="H82" s="3"/>
      <c r="I82" s="3"/>
      <c r="J82" s="4"/>
      <c r="K82" s="15">
        <f>AI56+AI60-AI78</f>
        <v>33287.57600000001</v>
      </c>
      <c r="M82" s="2" t="s">
        <v>80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K82+K86-K104</f>
        <v>34262.32800000001</v>
      </c>
      <c r="Y82" s="2" t="s">
        <v>86</v>
      </c>
      <c r="Z82" s="3"/>
      <c r="AA82" s="3"/>
      <c r="AB82" s="3"/>
      <c r="AC82" s="3"/>
      <c r="AD82" s="3"/>
      <c r="AE82" s="3"/>
      <c r="AF82" s="3"/>
      <c r="AG82" s="3"/>
      <c r="AH82" s="4"/>
      <c r="AI82" s="15">
        <f>W82+W86-W104</f>
        <v>35237.08000000001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587.2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f>K83</f>
        <v>587.2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587.2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8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8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8</v>
      </c>
    </row>
    <row r="85" spans="1:35" ht="15">
      <c r="A85" s="2" t="s">
        <v>52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8.54</v>
      </c>
      <c r="M85" s="2" t="s">
        <v>49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8.54</v>
      </c>
      <c r="Y85" s="2" t="s">
        <v>49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8.54</v>
      </c>
    </row>
    <row r="86" spans="1:35" ht="15">
      <c r="A86" s="2" t="s">
        <v>39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5014.688</v>
      </c>
      <c r="M86" s="2" t="s">
        <v>38</v>
      </c>
      <c r="N86" s="3"/>
      <c r="O86" s="3"/>
      <c r="P86" s="3"/>
      <c r="Q86" s="3"/>
      <c r="R86" s="3"/>
      <c r="S86" s="3"/>
      <c r="T86" s="3"/>
      <c r="U86" s="3"/>
      <c r="V86" s="4"/>
      <c r="W86" s="15">
        <f>K86</f>
        <v>5014.688</v>
      </c>
      <c r="Y86" s="2" t="s">
        <v>37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5014.688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96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2425.136</v>
      </c>
      <c r="M88" s="7" t="s">
        <v>96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2425.136</v>
      </c>
      <c r="Y88" s="7" t="s">
        <v>96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2425.136</v>
      </c>
    </row>
    <row r="89" spans="1:35" ht="15.75">
      <c r="A89" s="7" t="s">
        <v>18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123.31200000000001</v>
      </c>
      <c r="M89" s="7" t="s">
        <v>18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123.31200000000001</v>
      </c>
      <c r="Y89" s="7" t="s">
        <v>18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123.31200000000001</v>
      </c>
    </row>
    <row r="90" spans="1:35" ht="15.75">
      <c r="A90" s="7" t="s">
        <v>53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904.2880000000001</v>
      </c>
      <c r="M90" s="7" t="s">
        <v>53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904.2880000000001</v>
      </c>
      <c r="Y90" s="7" t="s">
        <v>53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904.2880000000001</v>
      </c>
    </row>
    <row r="91" spans="1:35" ht="15.75">
      <c r="A91" s="7" t="s">
        <v>54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587.2</v>
      </c>
      <c r="M91" s="7" t="s">
        <v>54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587.2</v>
      </c>
      <c r="Y91" s="7" t="s">
        <v>54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587.2</v>
      </c>
    </row>
    <row r="92" spans="1:35" ht="15.75">
      <c r="A92" s="7" t="s">
        <v>93</v>
      </c>
      <c r="B92" s="3"/>
      <c r="C92" s="3"/>
      <c r="D92" s="3"/>
      <c r="E92" s="3"/>
      <c r="F92" s="3"/>
      <c r="G92" s="3"/>
      <c r="H92" s="3"/>
      <c r="I92" s="3"/>
      <c r="J92" s="4"/>
      <c r="K92" s="15">
        <v>0</v>
      </c>
      <c r="M92" s="7" t="s">
        <v>93</v>
      </c>
      <c r="N92" s="3"/>
      <c r="O92" s="3"/>
      <c r="P92" s="3"/>
      <c r="Q92" s="3"/>
      <c r="R92" s="3"/>
      <c r="S92" s="3"/>
      <c r="T92" s="3"/>
      <c r="U92" s="3"/>
      <c r="V92" s="4"/>
      <c r="W92" s="15">
        <f>K92</f>
        <v>0</v>
      </c>
      <c r="Y92" s="7" t="s">
        <v>93</v>
      </c>
      <c r="Z92" s="3"/>
      <c r="AA92" s="3"/>
      <c r="AB92" s="3"/>
      <c r="AC92" s="3"/>
      <c r="AD92" s="3"/>
      <c r="AE92" s="3"/>
      <c r="AF92" s="3"/>
      <c r="AG92" s="3"/>
      <c r="AH92" s="4"/>
      <c r="AI92" s="15">
        <f>W92</f>
        <v>0</v>
      </c>
    </row>
    <row r="93" spans="1:35" ht="15.75">
      <c r="A93" s="7" t="s">
        <v>94</v>
      </c>
      <c r="B93" s="6"/>
      <c r="C93" s="6"/>
      <c r="D93" s="6"/>
      <c r="E93" s="6"/>
      <c r="F93" s="6"/>
      <c r="G93" s="6"/>
      <c r="H93" s="6"/>
      <c r="I93" s="3"/>
      <c r="J93" s="4"/>
      <c r="K93" s="14"/>
      <c r="M93" s="7" t="s">
        <v>94</v>
      </c>
      <c r="N93" s="6"/>
      <c r="O93" s="6"/>
      <c r="P93" s="6"/>
      <c r="Q93" s="6"/>
      <c r="R93" s="6"/>
      <c r="S93" s="6"/>
      <c r="T93" s="6"/>
      <c r="U93" s="3"/>
      <c r="V93" s="4"/>
      <c r="W93" s="14"/>
      <c r="Y93" s="7" t="s">
        <v>94</v>
      </c>
      <c r="Z93" s="6"/>
      <c r="AA93" s="6"/>
      <c r="AB93" s="6"/>
      <c r="AC93" s="6"/>
      <c r="AD93" s="6"/>
      <c r="AE93" s="6"/>
      <c r="AF93" s="6"/>
      <c r="AG93" s="3"/>
      <c r="AH93" s="4"/>
      <c r="AI93" s="14"/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6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6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6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8" t="s">
        <v>7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7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7</v>
      </c>
      <c r="Z98" s="9"/>
      <c r="AA98" s="9"/>
      <c r="AB98" s="9"/>
      <c r="AC98" s="9"/>
      <c r="AD98" s="9"/>
      <c r="AE98" s="9"/>
      <c r="AF98" s="9"/>
      <c r="AG98" s="9"/>
      <c r="AH98" s="10"/>
      <c r="AI98" s="5"/>
    </row>
    <row r="99" spans="1:35" ht="15">
      <c r="A99" s="2" t="s">
        <v>8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8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8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9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9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9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10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10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10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11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11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22</v>
      </c>
      <c r="B103" s="3"/>
      <c r="C103" s="3"/>
      <c r="D103" s="3"/>
      <c r="E103" s="3"/>
      <c r="F103" s="3"/>
      <c r="G103" s="3"/>
      <c r="H103" s="3"/>
      <c r="I103" s="3"/>
      <c r="J103" s="4"/>
      <c r="K103" s="5"/>
      <c r="M103" s="2" t="s">
        <v>22</v>
      </c>
      <c r="N103" s="3"/>
      <c r="O103" s="3"/>
      <c r="P103" s="3"/>
      <c r="Q103" s="3"/>
      <c r="R103" s="3"/>
      <c r="S103" s="3"/>
      <c r="T103" s="3"/>
      <c r="U103" s="3"/>
      <c r="V103" s="4"/>
      <c r="W103" s="5"/>
      <c r="Y103" s="2" t="s">
        <v>23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5"/>
    </row>
    <row r="104" spans="1:35" ht="15">
      <c r="A104" s="8" t="s">
        <v>13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K88+K89+K90+K91+K92</f>
        <v>4039.9359999999997</v>
      </c>
      <c r="M104" s="8" t="s">
        <v>13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K104</f>
        <v>4039.9359999999997</v>
      </c>
      <c r="Y104" s="8" t="s">
        <v>13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W104</f>
        <v>4039.9359999999997</v>
      </c>
    </row>
    <row r="106" ht="12.75">
      <c r="AI106" s="16" t="s">
        <v>24</v>
      </c>
    </row>
    <row r="107" ht="12.75">
      <c r="AI107" s="25">
        <f>AI82+AI86-AI104</f>
        <v>36211.83200000001</v>
      </c>
    </row>
    <row r="109" ht="12.75">
      <c r="AI109" s="2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2014-02-07T06:48:09Z</cp:lastPrinted>
  <dcterms:created xsi:type="dcterms:W3CDTF">2012-04-11T04:13:08Z</dcterms:created>
  <dcterms:modified xsi:type="dcterms:W3CDTF">2017-05-15T10:50:36Z</dcterms:modified>
  <cp:category/>
  <cp:version/>
  <cp:contentType/>
  <cp:contentStatus/>
</cp:coreProperties>
</file>