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<sst xmlns="http://schemas.openxmlformats.org/spreadsheetml/2006/main" count="539" uniqueCount="108">
  <si>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</si>
  <si>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</si>
  <si>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</si>
  <si>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</si>
  <si>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</si>
  <si>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</si>
  <si>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</si>
  <si>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</si>
  <si>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</si>
  <si>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</si>
  <si>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</si>
  <si>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</si>
  <si>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</si>
  <si>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</si>
  <si>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</si>
  <si>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</si>
  <si>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</si>
  <si>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</si>
  <si>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</si>
  <si>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</si>
  <si>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</si>
  <si>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</si>
  <si>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</si>
  <si>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</si>
  <si>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</si>
  <si>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</si>
  <si>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r>
      <t xml:space="preserve">3. </t>
    </r>
    <r>
      <rPr>
        <sz val="12"/>
        <rFont val="Arial Cyr"/>
        <family val="0"/>
      </rPr>
      <t>Освещение мест общего пользования (3,6)</t>
    </r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</si>
  <si>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</si>
  <si>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</si>
  <si>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</si>
  <si>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</si>
  <si>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</si>
  <si>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</si>
  <si>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</si>
  <si>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</si>
  <si>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 xml:space="preserve">октябрь </t>
  </si>
  <si>
    <t>ноябрь</t>
  </si>
  <si>
    <t>декабрь</t>
  </si>
  <si>
    <t>в. Сети отопления (наладка системы отопления)</t>
  </si>
  <si>
    <t xml:space="preserve">в том числе за: </t>
  </si>
  <si>
    <t xml:space="preserve"> </t>
  </si>
  <si>
    <t>коммунальным услугам жилого дома № 11  ул. Элеваторная 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</si>
  <si>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</si>
  <si>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</si>
  <si>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</si>
  <si>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 </t>
  </si>
  <si>
    <t>коммунальным услугам жилого дома № 11 ул. Элеваторная за февраль 2014г.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</si>
  <si>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</si>
  <si>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</si>
  <si>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 xml:space="preserve">6.начислено за февраль    </t>
  </si>
  <si>
    <t>коммунальным услугам жилого дома № 11 ул. Элеваторная  за март 2014г.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</si>
  <si>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</si>
  <si>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</si>
  <si>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 xml:space="preserve">6.начислено за март   </t>
  </si>
  <si>
    <t>июнь</t>
  </si>
  <si>
    <t>1. Задолженность по содержанию и текущему ремонту жилого дома на 01.06.2014 года</t>
  </si>
  <si>
    <t>2. Остаток денежных средств по содержанию и текущему ремонту жилого дома на 01.06.2014г.</t>
  </si>
  <si>
    <t xml:space="preserve">6.начислено за июнь  </t>
  </si>
  <si>
    <t>май</t>
  </si>
  <si>
    <t>1. Задолженность по содержанию и текущему ремонту жилого дома на 01.05.2014 года</t>
  </si>
  <si>
    <t>2. Остаток денежных средств по содержанию и текущему ремонту жилого дома на 01.05.2014г.</t>
  </si>
  <si>
    <t xml:space="preserve">6.начислено за май   </t>
  </si>
  <si>
    <t>апрель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</si>
  <si>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</si>
  <si>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</si>
  <si>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 xml:space="preserve">6.начислено за апрель    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</si>
  <si>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</si>
  <si>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</si>
  <si>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</si>
  <si>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</si>
  <si>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</si>
  <si>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</si>
  <si>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</si>
  <si>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</si>
  <si>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</si>
  <si>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</si>
  <si>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</si>
  <si>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</si>
  <si>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</si>
  <si>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</si>
  <si>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 xml:space="preserve">6.начислено за ноябрь   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</si>
  <si>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</si>
  <si>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</si>
  <si>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 xml:space="preserve">6.начислено за октябрь  </t>
  </si>
  <si>
    <t>коммунальным услугам жилого дома № 11 ул. Элеваторная за 1 квартал 2014г.</t>
  </si>
  <si>
    <t xml:space="preserve">5.начислено за 1 квартал 2014г. </t>
  </si>
  <si>
    <t>6. задолженность за собственниками  на 01.04.2014г.</t>
  </si>
  <si>
    <t>коммунальным услугам жилого дома № 11 ул. Элеваторная за 2 квартал 2014г.</t>
  </si>
  <si>
    <t xml:space="preserve">5.начислено за 2 квартал 2014г. </t>
  </si>
  <si>
    <t>6. задолженность за собственниками на 01.07.2014г.</t>
  </si>
  <si>
    <t>к. Прочие работы (списывание показаний)</t>
  </si>
  <si>
    <t>коммунальным услугам жилого дома № 11 ул. Элеваторная за 3 квартал 2014г.</t>
  </si>
  <si>
    <t xml:space="preserve">5.начислено за 3 квартал 2014г. </t>
  </si>
  <si>
    <t>6. задолженность за собственниками на 01.10.2014г.</t>
  </si>
  <si>
    <t>е. Текущий ремонт подъездов (ремонт разделки)</t>
  </si>
  <si>
    <t>коммунальным услугам жилого дома № 11 ул. Элеваторная за 4 квартал 2014г.</t>
  </si>
  <si>
    <t xml:space="preserve">5.начислено за 4 квартал 2014г. </t>
  </si>
  <si>
    <t>6. задолженность за собственниками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</si>
  <si>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</si>
  <si>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</si>
  <si>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</si>
  <si>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</si>
  <si>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</si>
  <si>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</si>
  <si>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</si>
  <si>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</si>
  <si>
    <t xml:space="preserve">г. Электрические сети с заменой электролампочек  </t>
  </si>
  <si>
    <t xml:space="preserve">в. Сети отопления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</si>
</sst>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07">
          <cell r="C407">
            <v>4251.096997690531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tabSelected="1" workbookViewId="0" topLeftCell="A111">
      <selection activeCell="K144" sqref="K144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84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42</v>
      </c>
      <c r="B4" s="3"/>
      <c r="C4" s="3"/>
      <c r="D4" s="3"/>
      <c r="E4" s="3"/>
      <c r="F4" s="3"/>
      <c r="G4" s="3"/>
      <c r="H4" s="3"/>
      <c r="I4" s="3"/>
      <c r="J4" s="4"/>
      <c r="K4" s="15">
        <v>46492</v>
      </c>
    </row>
    <row r="5" spans="1:11" ht="15">
      <c r="A5" s="2" t="s">
        <v>43</v>
      </c>
      <c r="B5" s="3"/>
      <c r="C5" s="3"/>
      <c r="D5" s="3"/>
      <c r="E5" s="3"/>
      <c r="F5" s="3"/>
      <c r="G5" s="3"/>
      <c r="H5" s="3"/>
      <c r="I5" s="3"/>
      <c r="J5" s="4"/>
      <c r="K5" s="15"/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4251.1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80</v>
      </c>
    </row>
    <row r="8" spans="1:11" ht="15">
      <c r="A8" s="2" t="s">
        <v>85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110443.57800000001</v>
      </c>
    </row>
    <row r="9" spans="1:11" ht="15">
      <c r="A9" s="2" t="s">
        <v>86</v>
      </c>
      <c r="B9" s="3"/>
      <c r="C9" s="3"/>
      <c r="D9" s="3"/>
      <c r="E9" s="3"/>
      <c r="F9" s="3"/>
      <c r="G9" s="3"/>
      <c r="H9" s="3"/>
      <c r="I9" s="3"/>
      <c r="J9" s="4"/>
      <c r="K9" s="18">
        <v>111627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34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47824.87500000001</v>
      </c>
    </row>
    <row r="12" spans="1:11" ht="15.75">
      <c r="A12" s="8" t="s">
        <v>25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2678.193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 t="s">
        <v>40</v>
      </c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Лист2!K14+Лист2!W14+Лист2!AI14</f>
        <v>16941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67444.068</v>
      </c>
    </row>
    <row r="26" spans="1:11" ht="15.75">
      <c r="A26" s="12"/>
      <c r="B26" s="7" t="s">
        <v>30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27</v>
      </c>
      <c r="B27" s="14"/>
      <c r="C27" s="14"/>
      <c r="D27" s="14"/>
      <c r="E27" s="14"/>
      <c r="F27" s="14"/>
      <c r="G27" s="14"/>
      <c r="H27" s="14"/>
      <c r="I27" s="14"/>
      <c r="J27" s="4"/>
      <c r="K27" s="18" t="s">
        <v>40</v>
      </c>
    </row>
    <row r="28" spans="1:11" ht="15">
      <c r="A28" s="2" t="s">
        <v>28</v>
      </c>
      <c r="B28" s="14"/>
      <c r="C28" s="14"/>
      <c r="D28" s="14"/>
      <c r="E28" s="14"/>
      <c r="F28" s="14"/>
      <c r="G28" s="14"/>
      <c r="H28" s="14"/>
      <c r="I28" s="14"/>
      <c r="J28" s="4"/>
      <c r="K28" s="6" t="s">
        <v>40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 t="s">
        <v>40</v>
      </c>
    </row>
    <row r="30" spans="1:11" ht="15">
      <c r="A30" s="2" t="s">
        <v>29</v>
      </c>
      <c r="B30" s="14"/>
      <c r="C30" s="14"/>
      <c r="D30" s="14"/>
      <c r="E30" s="14"/>
      <c r="F30" s="14"/>
      <c r="G30" s="14"/>
      <c r="H30" s="14"/>
      <c r="I30" s="14"/>
      <c r="J30" s="4"/>
      <c r="K30" s="5" t="s">
        <v>40</v>
      </c>
    </row>
    <row r="32" spans="1:9" ht="15">
      <c r="A32" s="1"/>
      <c r="B32" s="1" t="s">
        <v>23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87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2" ht="15">
      <c r="A35" s="2" t="s">
        <v>63</v>
      </c>
      <c r="B35" s="3"/>
      <c r="C35" s="3"/>
      <c r="D35" s="3"/>
      <c r="E35" s="3"/>
      <c r="F35" s="3"/>
      <c r="G35" s="3"/>
      <c r="H35" s="3"/>
      <c r="I35" s="3"/>
      <c r="J35" s="4"/>
      <c r="K35" s="18">
        <v>3493</v>
      </c>
      <c r="L35" s="19"/>
    </row>
    <row r="36" spans="1:11" ht="15">
      <c r="A36" s="2" t="s">
        <v>64</v>
      </c>
      <c r="B36" s="3"/>
      <c r="C36" s="3"/>
      <c r="D36" s="3"/>
      <c r="E36" s="3"/>
      <c r="F36" s="3"/>
      <c r="G36" s="3"/>
      <c r="H36" s="3"/>
      <c r="I36" s="3"/>
      <c r="J36" s="4"/>
      <c r="K36" s="15"/>
    </row>
    <row r="37" spans="1:11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f>'[1]Лист1'!$C$407</f>
        <v>4251.096997690531</v>
      </c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80</v>
      </c>
    </row>
    <row r="39" spans="1:11" ht="15">
      <c r="A39" s="2" t="s">
        <v>88</v>
      </c>
      <c r="B39" s="3"/>
      <c r="C39" s="3"/>
      <c r="D39" s="3"/>
      <c r="E39" s="3"/>
      <c r="F39" s="3"/>
      <c r="G39" s="3"/>
      <c r="H39" s="3"/>
      <c r="I39" s="3"/>
      <c r="J39" s="4"/>
      <c r="K39" s="18">
        <v>110444</v>
      </c>
    </row>
    <row r="40" spans="1:11" ht="15">
      <c r="A40" s="2" t="s">
        <v>89</v>
      </c>
      <c r="B40" s="3"/>
      <c r="C40" s="3"/>
      <c r="D40" s="3"/>
      <c r="E40" s="3"/>
      <c r="F40" s="3"/>
      <c r="G40" s="3"/>
      <c r="H40" s="3"/>
      <c r="I40" s="3"/>
      <c r="J40" s="4"/>
      <c r="K40" s="18">
        <v>114038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7"/>
    </row>
    <row r="42" spans="1:11" ht="15.75">
      <c r="A42" s="8" t="s">
        <v>34</v>
      </c>
      <c r="B42" s="3"/>
      <c r="C42" s="3"/>
      <c r="D42" s="3"/>
      <c r="E42" s="3"/>
      <c r="F42" s="3"/>
      <c r="G42" s="3"/>
      <c r="H42" s="3"/>
      <c r="I42" s="3"/>
      <c r="J42" s="4"/>
      <c r="K42" s="18">
        <f>K11</f>
        <v>47824.87500000001</v>
      </c>
    </row>
    <row r="43" spans="1:11" ht="15.75">
      <c r="A43" s="8" t="s">
        <v>25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2678.193</v>
      </c>
    </row>
    <row r="44" spans="1:11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 t="s">
        <v>40</v>
      </c>
    </row>
    <row r="45" spans="1:11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8">
        <f>Лист2!K45+Лист2!W45+Лист2!AI45</f>
        <v>35236</v>
      </c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</row>
    <row r="54" spans="1:11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</row>
    <row r="55" spans="1:11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6"/>
    </row>
    <row r="56" spans="1:11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85739.068</v>
      </c>
    </row>
    <row r="57" spans="1:11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</row>
    <row r="58" spans="1:11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</row>
    <row r="59" spans="1:11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</row>
    <row r="62" spans="1:11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5" spans="1:9" ht="15">
      <c r="A65" s="1"/>
      <c r="B65" s="1" t="s">
        <v>23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91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12" ht="15">
      <c r="A68" s="2" t="s">
        <v>66</v>
      </c>
      <c r="B68" s="3"/>
      <c r="C68" s="3"/>
      <c r="D68" s="3"/>
      <c r="E68" s="3"/>
      <c r="F68" s="3"/>
      <c r="G68" s="3"/>
      <c r="H68" s="3"/>
      <c r="I68" s="3"/>
      <c r="J68" s="4"/>
      <c r="K68" s="15" t="s">
        <v>40</v>
      </c>
      <c r="L68" s="19"/>
    </row>
    <row r="69" spans="1:11" ht="15">
      <c r="A69" s="2" t="s">
        <v>67</v>
      </c>
      <c r="B69" s="3"/>
      <c r="C69" s="3"/>
      <c r="D69" s="3"/>
      <c r="E69" s="3"/>
      <c r="F69" s="3"/>
      <c r="G69" s="3"/>
      <c r="H69" s="3"/>
      <c r="I69" s="3"/>
      <c r="J69" s="4"/>
      <c r="K69" s="15">
        <f>K39-K35-K56</f>
        <v>21211.932</v>
      </c>
    </row>
    <row r="70" spans="1:11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K37</f>
        <v>4251.096997690531</v>
      </c>
    </row>
    <row r="71" spans="1:11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K38</f>
        <v>80</v>
      </c>
    </row>
    <row r="72" spans="1:11" ht="15">
      <c r="A72" s="2" t="s">
        <v>92</v>
      </c>
      <c r="B72" s="3"/>
      <c r="C72" s="3"/>
      <c r="D72" s="3"/>
      <c r="E72" s="3"/>
      <c r="F72" s="3"/>
      <c r="G72" s="3"/>
      <c r="H72" s="3"/>
      <c r="I72" s="3"/>
      <c r="J72" s="4"/>
      <c r="K72" s="18">
        <f>K39</f>
        <v>110444</v>
      </c>
    </row>
    <row r="73" spans="1:11" ht="15">
      <c r="A73" s="2" t="s">
        <v>93</v>
      </c>
      <c r="B73" s="3"/>
      <c r="C73" s="3"/>
      <c r="D73" s="3"/>
      <c r="E73" s="3"/>
      <c r="F73" s="3"/>
      <c r="G73" s="3"/>
      <c r="H73" s="3"/>
      <c r="I73" s="3"/>
      <c r="J73" s="4"/>
      <c r="K73" s="18">
        <v>126726</v>
      </c>
    </row>
    <row r="74" spans="1:11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17"/>
    </row>
    <row r="75" spans="1:11" ht="15.75">
      <c r="A75" s="8" t="s">
        <v>34</v>
      </c>
      <c r="B75" s="3"/>
      <c r="C75" s="3"/>
      <c r="D75" s="3"/>
      <c r="E75" s="3"/>
      <c r="F75" s="3"/>
      <c r="G75" s="3"/>
      <c r="H75" s="3"/>
      <c r="I75" s="3"/>
      <c r="J75" s="4"/>
      <c r="K75" s="18">
        <f>K42</f>
        <v>47824.87500000001</v>
      </c>
    </row>
    <row r="76" spans="1:11" ht="15.75">
      <c r="A76" s="8" t="s">
        <v>25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2678.193</v>
      </c>
    </row>
    <row r="77" spans="1:11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 t="s">
        <v>40</v>
      </c>
    </row>
    <row r="78" spans="1:11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8">
        <f>Лист2!W76+Лист2!AI76+Лист2!K76</f>
        <v>20313</v>
      </c>
    </row>
    <row r="79" spans="1:11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</row>
    <row r="84" spans="1:11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</row>
    <row r="87" spans="1:11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6"/>
    </row>
    <row r="89" spans="1:11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K75+K76+K78</f>
        <v>70816.068</v>
      </c>
    </row>
    <row r="90" spans="1:11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</row>
    <row r="91" spans="1:11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8" spans="1:9" ht="15">
      <c r="A98" s="1"/>
      <c r="B98" s="1" t="s">
        <v>23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 t="s">
        <v>95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12" ht="15">
      <c r="A101" s="2" t="s">
        <v>81</v>
      </c>
      <c r="B101" s="3"/>
      <c r="C101" s="3"/>
      <c r="D101" s="3"/>
      <c r="E101" s="3"/>
      <c r="F101" s="3"/>
      <c r="G101" s="3"/>
      <c r="H101" s="3"/>
      <c r="I101" s="3"/>
      <c r="J101" s="4"/>
      <c r="K101" s="18" t="s">
        <v>40</v>
      </c>
      <c r="L101" s="19"/>
    </row>
    <row r="102" spans="1:11" ht="15">
      <c r="A102" s="2" t="s">
        <v>82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v>60839</v>
      </c>
    </row>
    <row r="103" spans="1:11" ht="15">
      <c r="A103" s="2" t="s">
        <v>0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K70</f>
        <v>4251.096997690531</v>
      </c>
    </row>
    <row r="104" spans="1:11" ht="15">
      <c r="A104" s="2" t="s">
        <v>1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K71</f>
        <v>80</v>
      </c>
    </row>
    <row r="105" spans="1:11" ht="15">
      <c r="A105" s="2" t="s">
        <v>96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K72</f>
        <v>110444</v>
      </c>
    </row>
    <row r="106" spans="1:11" ht="15">
      <c r="A106" s="2" t="s">
        <v>97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</row>
    <row r="107" spans="1:11" ht="15.75">
      <c r="A107" s="2"/>
      <c r="B107" s="7" t="s">
        <v>2</v>
      </c>
      <c r="C107" s="7"/>
      <c r="D107" s="3"/>
      <c r="E107" s="3"/>
      <c r="F107" s="3"/>
      <c r="G107" s="3"/>
      <c r="H107" s="3"/>
      <c r="I107" s="3"/>
      <c r="J107" s="4"/>
      <c r="K107" s="17"/>
    </row>
    <row r="108" spans="1:11" ht="15.75">
      <c r="A108" s="8" t="s">
        <v>34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47824.87500000001</v>
      </c>
    </row>
    <row r="109" spans="1:11" ht="15.75">
      <c r="A109" s="8" t="s">
        <v>25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2678.193</v>
      </c>
    </row>
    <row r="110" spans="1:11" ht="15.75">
      <c r="A110" s="8" t="s">
        <v>3</v>
      </c>
      <c r="B110" s="3"/>
      <c r="C110" s="3"/>
      <c r="D110" s="3"/>
      <c r="E110" s="3"/>
      <c r="F110" s="3"/>
      <c r="G110" s="3"/>
      <c r="H110" s="3"/>
      <c r="I110" s="3"/>
      <c r="J110" s="4"/>
      <c r="K110" s="18" t="s">
        <v>40</v>
      </c>
    </row>
    <row r="111" spans="1:11" ht="15.75">
      <c r="A111" s="8" t="s">
        <v>4</v>
      </c>
      <c r="B111" s="7"/>
      <c r="C111" s="7"/>
      <c r="D111" s="7"/>
      <c r="E111" s="7"/>
      <c r="F111" s="7"/>
      <c r="G111" s="7"/>
      <c r="H111" s="7"/>
      <c r="I111" s="3"/>
      <c r="J111" s="4"/>
      <c r="K111" s="18">
        <f>Лист2!AI107+Лист2!W107+Лист2!K107</f>
        <v>32032</v>
      </c>
    </row>
    <row r="112" spans="1:11" ht="15">
      <c r="A112" s="2" t="s">
        <v>5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6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7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8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9" t="s">
        <v>9</v>
      </c>
      <c r="B116" s="10"/>
      <c r="C116" s="10"/>
      <c r="D116" s="10"/>
      <c r="E116" s="10"/>
      <c r="F116" s="10"/>
      <c r="G116" s="10"/>
      <c r="H116" s="10"/>
      <c r="I116" s="10"/>
      <c r="J116" s="11"/>
      <c r="K116" s="5"/>
    </row>
    <row r="117" spans="1:11" ht="15">
      <c r="A117" s="2" t="s">
        <v>10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2" t="s">
        <v>11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9" t="s">
        <v>12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/>
    </row>
    <row r="120" spans="1:11" ht="15">
      <c r="A120" s="2" t="s">
        <v>13</v>
      </c>
      <c r="B120" s="3"/>
      <c r="C120" s="3"/>
      <c r="D120" s="3"/>
      <c r="E120" s="3"/>
      <c r="F120" s="3"/>
      <c r="G120" s="3"/>
      <c r="H120" s="3"/>
      <c r="I120" s="3"/>
      <c r="J120" s="4"/>
      <c r="K120" s="5"/>
    </row>
    <row r="121" spans="1:11" ht="15">
      <c r="A121" s="2" t="s">
        <v>14</v>
      </c>
      <c r="B121" s="3"/>
      <c r="C121" s="3"/>
      <c r="D121" s="3"/>
      <c r="E121" s="3"/>
      <c r="F121" s="3"/>
      <c r="G121" s="3"/>
      <c r="H121" s="3"/>
      <c r="I121" s="3"/>
      <c r="J121" s="4"/>
      <c r="K121" s="6"/>
    </row>
    <row r="122" spans="1:11" ht="15">
      <c r="A122" s="9" t="s">
        <v>15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18">
        <f>K108+K109+K111</f>
        <v>82535.068</v>
      </c>
    </row>
    <row r="123" spans="1:11" ht="15.75">
      <c r="A123" s="12"/>
      <c r="B123" s="7" t="s">
        <v>16</v>
      </c>
      <c r="C123" s="13"/>
      <c r="D123" s="13"/>
      <c r="E123" s="14"/>
      <c r="F123" s="14"/>
      <c r="G123" s="14"/>
      <c r="H123" s="14"/>
      <c r="I123" s="14"/>
      <c r="J123" s="4"/>
      <c r="K123" s="5"/>
    </row>
    <row r="124" spans="1:11" ht="15">
      <c r="A124" s="2" t="s">
        <v>17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1" ht="15">
      <c r="A125" s="2" t="s">
        <v>18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3" ht="15">
      <c r="A126" s="2" t="s">
        <v>19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  <c r="M126" s="20"/>
    </row>
    <row r="127" spans="1:11" ht="15">
      <c r="A127" s="2" t="s">
        <v>20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21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22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1" spans="1:12" ht="15">
      <c r="A131" s="23" t="s">
        <v>98</v>
      </c>
      <c r="B131" s="14"/>
      <c r="C131" s="14"/>
      <c r="D131" s="14"/>
      <c r="E131" s="14"/>
      <c r="F131" s="14"/>
      <c r="G131" s="14"/>
      <c r="H131" s="14"/>
      <c r="I131" s="14"/>
      <c r="J131" s="4"/>
      <c r="K131" s="18">
        <f>K105*4-K4</f>
        <v>395284</v>
      </c>
      <c r="L131" s="19"/>
    </row>
    <row r="132" spans="1:11" ht="15">
      <c r="A132" s="24" t="s">
        <v>99</v>
      </c>
      <c r="B132" s="25"/>
      <c r="C132" s="25"/>
      <c r="D132" s="25"/>
      <c r="E132" s="25"/>
      <c r="F132" s="25"/>
      <c r="G132" s="25"/>
      <c r="H132" s="25"/>
      <c r="I132" s="25"/>
      <c r="J132" s="11"/>
      <c r="K132" s="18">
        <f>K122+K89+K56+K25</f>
        <v>306534.272</v>
      </c>
    </row>
    <row r="133" spans="1:11" ht="15">
      <c r="A133" s="23" t="s">
        <v>39</v>
      </c>
      <c r="B133" s="14"/>
      <c r="C133" s="14"/>
      <c r="D133" s="14"/>
      <c r="E133" s="14"/>
      <c r="F133" s="14"/>
      <c r="G133" s="14"/>
      <c r="H133" s="14"/>
      <c r="I133" s="14"/>
      <c r="J133" s="4"/>
      <c r="K133" s="18"/>
    </row>
    <row r="134" spans="1:11" ht="15.75">
      <c r="A134" s="8" t="s">
        <v>34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>
        <f>K108*4</f>
        <v>191299.50000000003</v>
      </c>
    </row>
    <row r="135" spans="1:11" ht="15.75">
      <c r="A135" s="8" t="s">
        <v>25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10712.772</v>
      </c>
    </row>
    <row r="136" spans="1:11" ht="15.75">
      <c r="A136" s="26" t="s">
        <v>3</v>
      </c>
      <c r="B136" s="25"/>
      <c r="C136" s="25"/>
      <c r="D136" s="25"/>
      <c r="E136" s="25"/>
      <c r="F136" s="25"/>
      <c r="G136" s="25"/>
      <c r="H136" s="25"/>
      <c r="I136" s="25"/>
      <c r="J136" s="11"/>
      <c r="K136" s="18"/>
    </row>
    <row r="137" spans="1:11" ht="15.75">
      <c r="A137" s="26" t="s">
        <v>4</v>
      </c>
      <c r="B137" s="25"/>
      <c r="C137" s="25"/>
      <c r="D137" s="25"/>
      <c r="E137" s="25"/>
      <c r="F137" s="25"/>
      <c r="G137" s="25"/>
      <c r="H137" s="25"/>
      <c r="I137" s="25"/>
      <c r="J137" s="11"/>
      <c r="K137" s="18">
        <f>K111+K78+K45+K14</f>
        <v>104522</v>
      </c>
    </row>
    <row r="138" spans="1:12" ht="15">
      <c r="A138" s="2" t="s">
        <v>100</v>
      </c>
      <c r="B138" s="3"/>
      <c r="C138" s="3"/>
      <c r="D138" s="3"/>
      <c r="E138" s="3"/>
      <c r="F138" s="3"/>
      <c r="G138" s="3"/>
      <c r="H138" s="3"/>
      <c r="I138" s="3"/>
      <c r="J138" s="4"/>
      <c r="K138" s="17"/>
      <c r="L138" s="20"/>
    </row>
    <row r="139" spans="1:11" ht="15">
      <c r="A139" s="2" t="s">
        <v>101</v>
      </c>
      <c r="B139" s="3"/>
      <c r="C139" s="3"/>
      <c r="D139" s="3"/>
      <c r="E139" s="3"/>
      <c r="F139" s="3"/>
      <c r="G139" s="3"/>
      <c r="H139" s="3"/>
      <c r="I139" s="3"/>
      <c r="J139" s="4"/>
      <c r="K139" s="18">
        <f>K131-K132</f>
        <v>88749.728</v>
      </c>
    </row>
    <row r="140" spans="1:11" ht="15">
      <c r="A140" s="2" t="s">
        <v>102</v>
      </c>
      <c r="B140" s="3"/>
      <c r="C140" s="3"/>
      <c r="D140" s="3"/>
      <c r="E140" s="3"/>
      <c r="F140" s="3"/>
      <c r="G140" s="3"/>
      <c r="H140" s="3"/>
      <c r="I140" s="3"/>
      <c r="J140" s="4"/>
      <c r="K140" s="17">
        <v>102133</v>
      </c>
    </row>
    <row r="141" spans="1:11" ht="15">
      <c r="A141" s="2" t="s">
        <v>103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28806</v>
      </c>
    </row>
    <row r="142" spans="1:11" ht="15">
      <c r="A142" s="27" t="s">
        <v>104</v>
      </c>
      <c r="B142" s="28"/>
      <c r="C142" s="28"/>
      <c r="D142" s="28"/>
      <c r="E142" s="28"/>
      <c r="F142" s="28"/>
      <c r="G142" s="28"/>
      <c r="H142" s="28"/>
      <c r="I142" s="28"/>
      <c r="J142" s="29"/>
      <c r="K142" s="17">
        <v>6647</v>
      </c>
    </row>
    <row r="143" spans="1:11" ht="15">
      <c r="A143" s="2" t="s">
        <v>105</v>
      </c>
      <c r="B143" s="14"/>
      <c r="C143" s="14"/>
      <c r="D143" s="14"/>
      <c r="E143" s="14"/>
      <c r="F143" s="14"/>
      <c r="G143" s="14"/>
      <c r="H143" s="14"/>
      <c r="I143" s="14"/>
      <c r="J143" s="4"/>
      <c r="K143" s="17">
        <v>5694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7"/>
  <sheetViews>
    <sheetView workbookViewId="0" topLeftCell="A89">
      <selection activeCell="AI128" sqref="AI128"/>
    </sheetView>
  </sheetViews>
  <sheetFormatPr defaultColWidth="9.00390625" defaultRowHeight="12.75"/>
  <cols>
    <col min="10" max="10" width="18.00390625" style="0" customWidth="1"/>
    <col min="22" max="22" width="18.375" style="0" customWidth="1"/>
    <col min="34" max="34" width="18.1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41</v>
      </c>
      <c r="C2" s="1"/>
      <c r="D2" s="1"/>
      <c r="E2" s="1"/>
      <c r="F2" s="1"/>
      <c r="G2" s="1"/>
      <c r="H2" s="1"/>
      <c r="I2" s="1"/>
      <c r="M2" s="1"/>
      <c r="N2" s="1" t="s">
        <v>46</v>
      </c>
      <c r="O2" s="1"/>
      <c r="P2" s="1"/>
      <c r="Q2" s="1"/>
      <c r="R2" s="1"/>
      <c r="S2" s="1"/>
      <c r="T2" s="1"/>
      <c r="U2" s="1"/>
      <c r="Y2" s="1"/>
      <c r="Z2" s="1" t="s">
        <v>50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42</v>
      </c>
      <c r="B4" s="3"/>
      <c r="C4" s="3"/>
      <c r="D4" s="3"/>
      <c r="E4" s="3"/>
      <c r="F4" s="3"/>
      <c r="G4" s="3"/>
      <c r="H4" s="3"/>
      <c r="I4" s="3"/>
      <c r="J4" s="4"/>
      <c r="K4" s="15">
        <v>46492</v>
      </c>
      <c r="M4" s="2" t="s">
        <v>47</v>
      </c>
      <c r="N4" s="3"/>
      <c r="O4" s="3"/>
      <c r="P4" s="3"/>
      <c r="Q4" s="3"/>
      <c r="R4" s="3"/>
      <c r="S4" s="3"/>
      <c r="T4" s="3"/>
      <c r="U4" s="3"/>
      <c r="V4" s="4"/>
      <c r="W4" s="15">
        <v>33231</v>
      </c>
      <c r="X4" s="19"/>
      <c r="Y4" s="2" t="s">
        <v>51</v>
      </c>
      <c r="Z4" s="3"/>
      <c r="AA4" s="3"/>
      <c r="AB4" s="3"/>
      <c r="AC4" s="3"/>
      <c r="AD4" s="3"/>
      <c r="AE4" s="3"/>
      <c r="AF4" s="3"/>
      <c r="AG4" s="3"/>
      <c r="AH4" s="4"/>
      <c r="AI4" s="18">
        <v>21803</v>
      </c>
      <c r="AJ4" s="19"/>
    </row>
    <row r="5" spans="1:35" ht="15">
      <c r="A5" s="2" t="s">
        <v>43</v>
      </c>
      <c r="B5" s="3"/>
      <c r="C5" s="3"/>
      <c r="D5" s="3"/>
      <c r="E5" s="3"/>
      <c r="F5" s="3"/>
      <c r="G5" s="3"/>
      <c r="H5" s="3"/>
      <c r="I5" s="3"/>
      <c r="J5" s="4"/>
      <c r="K5" s="15"/>
      <c r="M5" s="2" t="s">
        <v>48</v>
      </c>
      <c r="N5" s="3"/>
      <c r="O5" s="3"/>
      <c r="P5" s="3"/>
      <c r="Q5" s="3"/>
      <c r="R5" s="3"/>
      <c r="S5" s="3"/>
      <c r="T5" s="3"/>
      <c r="U5" s="3"/>
      <c r="V5" s="4"/>
      <c r="W5" s="15"/>
      <c r="Y5" s="2" t="s">
        <v>52</v>
      </c>
      <c r="Z5" s="3"/>
      <c r="AA5" s="3"/>
      <c r="AB5" s="3"/>
      <c r="AC5" s="3"/>
      <c r="AD5" s="3"/>
      <c r="AE5" s="3"/>
      <c r="AF5" s="3"/>
      <c r="AG5" s="3"/>
      <c r="AH5" s="4"/>
      <c r="AI5" s="15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4251.1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4251.1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4251.1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80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80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80</v>
      </c>
    </row>
    <row r="8" spans="1:35" ht="15">
      <c r="A8" s="2" t="s">
        <v>44</v>
      </c>
      <c r="B8" s="3"/>
      <c r="C8" s="3"/>
      <c r="D8" s="3"/>
      <c r="E8" s="3"/>
      <c r="F8" s="3"/>
      <c r="G8" s="3"/>
      <c r="H8" s="3"/>
      <c r="I8" s="3"/>
      <c r="J8" s="4"/>
      <c r="K8" s="17">
        <v>8.66</v>
      </c>
      <c r="M8" s="2" t="s">
        <v>44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8.66</v>
      </c>
      <c r="Y8" s="2" t="s">
        <v>44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8.66</v>
      </c>
    </row>
    <row r="9" spans="1:35" ht="15">
      <c r="A9" s="2" t="s">
        <v>45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36814.526000000005</v>
      </c>
      <c r="M9" s="2" t="s">
        <v>49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36814.526000000005</v>
      </c>
      <c r="Y9" s="2" t="s">
        <v>53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36814.526000000005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24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15941.625000000002</v>
      </c>
      <c r="M11" s="8" t="s">
        <v>24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15941.625000000002</v>
      </c>
      <c r="Y11" s="8" t="s">
        <v>24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15941.625000000002</v>
      </c>
    </row>
    <row r="12" spans="1:35" ht="15.75">
      <c r="A12" s="8" t="s">
        <v>25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892.731</v>
      </c>
      <c r="M12" s="8" t="s">
        <v>25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892.731</v>
      </c>
      <c r="Y12" s="8" t="s">
        <v>25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892.731</v>
      </c>
    </row>
    <row r="13" spans="1:35" ht="15.75">
      <c r="A13" s="8" t="s">
        <v>26</v>
      </c>
      <c r="B13" s="3"/>
      <c r="C13" s="3"/>
      <c r="D13" s="3"/>
      <c r="E13" s="3"/>
      <c r="F13" s="3"/>
      <c r="G13" s="3"/>
      <c r="H13" s="3"/>
      <c r="I13" s="3"/>
      <c r="J13" s="4"/>
      <c r="K13" s="18" t="s">
        <v>40</v>
      </c>
      <c r="M13" s="8" t="s">
        <v>26</v>
      </c>
      <c r="N13" s="3"/>
      <c r="O13" s="3"/>
      <c r="P13" s="3"/>
      <c r="Q13" s="3"/>
      <c r="R13" s="3"/>
      <c r="S13" s="3"/>
      <c r="T13" s="3"/>
      <c r="U13" s="3"/>
      <c r="V13" s="4"/>
      <c r="W13" s="18" t="s">
        <v>40</v>
      </c>
      <c r="Y13" s="8" t="s">
        <v>26</v>
      </c>
      <c r="Z13" s="3"/>
      <c r="AA13" s="3"/>
      <c r="AB13" s="3"/>
      <c r="AC13" s="3"/>
      <c r="AD13" s="3"/>
      <c r="AE13" s="3"/>
      <c r="AF13" s="3"/>
      <c r="AG13" s="3"/>
      <c r="AH13" s="4"/>
      <c r="AI13" s="18" t="s">
        <v>40</v>
      </c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K15+K16+K18+K19</f>
        <v>6719</v>
      </c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>
        <f>W15+W17+W18+W19</f>
        <v>8552</v>
      </c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>
        <f>AI19</f>
        <v>1670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>
        <f>3126+495</f>
        <v>3621</v>
      </c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>
        <v>366</v>
      </c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>
        <v>495</v>
      </c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 t="s">
        <v>40</v>
      </c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>
        <f>1561+734</f>
        <v>2295</v>
      </c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>
        <f>647+393</f>
        <v>1040</v>
      </c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>
        <f>279+366</f>
        <v>645</v>
      </c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 t="s">
        <v>40</v>
      </c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v>1563</v>
      </c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>
        <f>3576+1670</f>
        <v>5246</v>
      </c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>
        <v>1670</v>
      </c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23553.356000000003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W11+W12+W14</f>
        <v>25386.356000000003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AI11+AI12+AI14</f>
        <v>18504.356000000003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.75">
      <c r="A34" s="1"/>
      <c r="B34" s="1"/>
      <c r="C34" s="1"/>
      <c r="D34" s="1"/>
      <c r="E34" s="1"/>
      <c r="F34" s="30" t="s">
        <v>62</v>
      </c>
      <c r="G34" s="1"/>
      <c r="H34" s="1"/>
      <c r="I34" s="1"/>
      <c r="M34" s="1"/>
      <c r="N34" s="1"/>
      <c r="O34" s="1"/>
      <c r="P34" s="1"/>
      <c r="Q34" s="1"/>
      <c r="R34" s="30" t="s">
        <v>58</v>
      </c>
      <c r="S34" s="1"/>
      <c r="T34" s="1"/>
      <c r="U34" s="1"/>
      <c r="Y34" s="1"/>
      <c r="Z34" s="1"/>
      <c r="AA34" s="1"/>
      <c r="AB34" s="1"/>
      <c r="AC34" s="1"/>
      <c r="AD34" s="30" t="s">
        <v>54</v>
      </c>
      <c r="AE34" s="1"/>
      <c r="AF34" s="1"/>
      <c r="AG34" s="1"/>
    </row>
    <row r="35" spans="1:36" ht="15">
      <c r="A35" s="2" t="s">
        <v>63</v>
      </c>
      <c r="B35" s="3"/>
      <c r="C35" s="3"/>
      <c r="D35" s="3"/>
      <c r="E35" s="3"/>
      <c r="F35" s="3"/>
      <c r="G35" s="3"/>
      <c r="H35" s="3"/>
      <c r="I35" s="3"/>
      <c r="J35" s="4"/>
      <c r="K35" s="18">
        <v>3493</v>
      </c>
      <c r="L35" s="19" t="s">
        <v>40</v>
      </c>
      <c r="M35" s="2" t="s">
        <v>59</v>
      </c>
      <c r="N35" s="3"/>
      <c r="O35" s="3"/>
      <c r="P35" s="3"/>
      <c r="Q35" s="3"/>
      <c r="R35" s="3"/>
      <c r="S35" s="3"/>
      <c r="T35" s="3"/>
      <c r="U35" s="3"/>
      <c r="V35" s="4"/>
      <c r="W35" s="15">
        <v>1720</v>
      </c>
      <c r="X35" s="19"/>
      <c r="Y35" s="2" t="s">
        <v>55</v>
      </c>
      <c r="Z35" s="3"/>
      <c r="AA35" s="3"/>
      <c r="AB35" s="3"/>
      <c r="AC35" s="3"/>
      <c r="AD35" s="3"/>
      <c r="AE35" s="3"/>
      <c r="AF35" s="3"/>
      <c r="AG35" s="3"/>
      <c r="AH35" s="4"/>
      <c r="AI35" s="15" t="s">
        <v>40</v>
      </c>
      <c r="AJ35" s="19"/>
    </row>
    <row r="36" spans="1:35" ht="15">
      <c r="A36" s="2" t="s">
        <v>64</v>
      </c>
      <c r="B36" s="3"/>
      <c r="C36" s="3"/>
      <c r="D36" s="3"/>
      <c r="E36" s="3"/>
      <c r="F36" s="3"/>
      <c r="G36" s="3"/>
      <c r="H36" s="3"/>
      <c r="I36" s="3"/>
      <c r="J36" s="4"/>
      <c r="K36" s="15"/>
      <c r="M36" s="2" t="s">
        <v>60</v>
      </c>
      <c r="N36" s="3"/>
      <c r="O36" s="3"/>
      <c r="P36" s="3"/>
      <c r="Q36" s="3"/>
      <c r="R36" s="3"/>
      <c r="S36" s="3"/>
      <c r="T36" s="3"/>
      <c r="U36" s="3"/>
      <c r="V36" s="4"/>
      <c r="W36" s="15"/>
      <c r="Y36" s="2" t="s">
        <v>56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W40-W35-W56</f>
        <v>10678.170000000002</v>
      </c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4251.1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4251.1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4251.1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80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80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80</v>
      </c>
    </row>
    <row r="39" spans="1:35" ht="15">
      <c r="A39" s="2" t="s">
        <v>44</v>
      </c>
      <c r="B39" s="3"/>
      <c r="C39" s="3"/>
      <c r="D39" s="3"/>
      <c r="E39" s="3"/>
      <c r="F39" s="3"/>
      <c r="G39" s="3"/>
      <c r="H39" s="3"/>
      <c r="I39" s="3"/>
      <c r="J39" s="4"/>
      <c r="K39" s="17">
        <v>8.66</v>
      </c>
      <c r="M39" s="2" t="s">
        <v>44</v>
      </c>
      <c r="N39" s="3"/>
      <c r="O39" s="3"/>
      <c r="P39" s="3"/>
      <c r="Q39" s="3"/>
      <c r="R39" s="3"/>
      <c r="S39" s="3"/>
      <c r="T39" s="3"/>
      <c r="U39" s="3"/>
      <c r="V39" s="4"/>
      <c r="W39" s="17">
        <f>K39</f>
        <v>8.66</v>
      </c>
      <c r="Y39" s="2" t="s">
        <v>44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W39</f>
        <v>8.66</v>
      </c>
    </row>
    <row r="40" spans="1:35" ht="15">
      <c r="A40" s="2" t="s">
        <v>65</v>
      </c>
      <c r="B40" s="3"/>
      <c r="C40" s="3"/>
      <c r="D40" s="3"/>
      <c r="E40" s="3"/>
      <c r="F40" s="3"/>
      <c r="G40" s="3"/>
      <c r="H40" s="3"/>
      <c r="I40" s="3"/>
      <c r="J40" s="4"/>
      <c r="K40" s="18">
        <f>K37*K39</f>
        <v>36814.526000000005</v>
      </c>
      <c r="M40" s="2" t="s">
        <v>61</v>
      </c>
      <c r="N40" s="3"/>
      <c r="O40" s="3"/>
      <c r="P40" s="3"/>
      <c r="Q40" s="3"/>
      <c r="R40" s="3"/>
      <c r="S40" s="3"/>
      <c r="T40" s="3"/>
      <c r="U40" s="3"/>
      <c r="V40" s="4"/>
      <c r="W40" s="18">
        <f>K40</f>
        <v>36814.526000000005</v>
      </c>
      <c r="Y40" s="2" t="s">
        <v>57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W40</f>
        <v>36814.526000000005</v>
      </c>
    </row>
    <row r="41" spans="1:3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5"/>
      <c r="M41" s="2"/>
      <c r="N41" s="7" t="s">
        <v>2</v>
      </c>
      <c r="O41" s="7"/>
      <c r="P41" s="3"/>
      <c r="Q41" s="3"/>
      <c r="R41" s="3"/>
      <c r="S41" s="3"/>
      <c r="T41" s="3"/>
      <c r="U41" s="3"/>
      <c r="V41" s="4"/>
      <c r="W41" s="5"/>
      <c r="Y41" s="2"/>
      <c r="Z41" s="7" t="s">
        <v>2</v>
      </c>
      <c r="AA41" s="7"/>
      <c r="AB41" s="3"/>
      <c r="AC41" s="3"/>
      <c r="AD41" s="3"/>
      <c r="AE41" s="3"/>
      <c r="AF41" s="3"/>
      <c r="AG41" s="3"/>
      <c r="AH41" s="4"/>
      <c r="AI41" s="5"/>
    </row>
    <row r="42" spans="1:35" ht="15.75">
      <c r="A42" s="8" t="s">
        <v>24</v>
      </c>
      <c r="B42" s="3"/>
      <c r="C42" s="3"/>
      <c r="D42" s="3"/>
      <c r="E42" s="3"/>
      <c r="F42" s="3"/>
      <c r="G42" s="3"/>
      <c r="H42" s="3"/>
      <c r="I42" s="3"/>
      <c r="J42" s="4"/>
      <c r="K42" s="18">
        <f>K37*3.75</f>
        <v>15941.625000000002</v>
      </c>
      <c r="M42" s="8" t="s">
        <v>24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15941.625000000002</v>
      </c>
      <c r="Y42" s="8" t="s">
        <v>24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15941.625000000002</v>
      </c>
    </row>
    <row r="43" spans="1:35" ht="15.75">
      <c r="A43" s="8" t="s">
        <v>25</v>
      </c>
      <c r="B43" s="3"/>
      <c r="C43" s="3"/>
      <c r="D43" s="3"/>
      <c r="E43" s="3"/>
      <c r="F43" s="3"/>
      <c r="G43" s="3"/>
      <c r="H43" s="3"/>
      <c r="I43" s="3"/>
      <c r="J43" s="4"/>
      <c r="K43" s="18">
        <f>K37*0.21</f>
        <v>892.731</v>
      </c>
      <c r="M43" s="8" t="s">
        <v>25</v>
      </c>
      <c r="N43" s="3"/>
      <c r="O43" s="3"/>
      <c r="P43" s="3"/>
      <c r="Q43" s="3"/>
      <c r="R43" s="3"/>
      <c r="S43" s="3"/>
      <c r="T43" s="3"/>
      <c r="U43" s="3"/>
      <c r="V43" s="4"/>
      <c r="W43" s="18">
        <f>K43</f>
        <v>892.731</v>
      </c>
      <c r="Y43" s="8" t="s">
        <v>25</v>
      </c>
      <c r="Z43" s="3"/>
      <c r="AA43" s="3"/>
      <c r="AB43" s="3"/>
      <c r="AC43" s="3"/>
      <c r="AD43" s="3"/>
      <c r="AE43" s="3"/>
      <c r="AF43" s="3"/>
      <c r="AG43" s="3"/>
      <c r="AH43" s="4"/>
      <c r="AI43" s="18">
        <f>W43</f>
        <v>892.731</v>
      </c>
    </row>
    <row r="44" spans="1:35" ht="15.75">
      <c r="A44" s="8" t="s">
        <v>26</v>
      </c>
      <c r="B44" s="3"/>
      <c r="C44" s="3"/>
      <c r="D44" s="3"/>
      <c r="E44" s="3"/>
      <c r="F44" s="3"/>
      <c r="G44" s="3"/>
      <c r="H44" s="3"/>
      <c r="I44" s="3"/>
      <c r="J44" s="4"/>
      <c r="K44" s="18" t="s">
        <v>40</v>
      </c>
      <c r="M44" s="8" t="s">
        <v>26</v>
      </c>
      <c r="N44" s="3"/>
      <c r="O44" s="3"/>
      <c r="P44" s="3"/>
      <c r="Q44" s="3"/>
      <c r="R44" s="3"/>
      <c r="S44" s="3"/>
      <c r="T44" s="3"/>
      <c r="U44" s="3"/>
      <c r="V44" s="4"/>
      <c r="W44" s="18" t="s">
        <v>40</v>
      </c>
      <c r="Y44" s="8" t="s">
        <v>26</v>
      </c>
      <c r="Z44" s="3"/>
      <c r="AA44" s="3"/>
      <c r="AB44" s="3"/>
      <c r="AC44" s="3"/>
      <c r="AD44" s="3"/>
      <c r="AE44" s="3"/>
      <c r="AF44" s="3"/>
      <c r="AG44" s="3"/>
      <c r="AH44" s="4"/>
      <c r="AI44" s="18" t="s">
        <v>40</v>
      </c>
    </row>
    <row r="45" spans="1:35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>
        <f>K46+K48+K49+K50</f>
        <v>18207</v>
      </c>
      <c r="M45" s="8" t="s">
        <v>4</v>
      </c>
      <c r="N45" s="7"/>
      <c r="O45" s="7"/>
      <c r="P45" s="7"/>
      <c r="Q45" s="7"/>
      <c r="R45" s="7"/>
      <c r="S45" s="7"/>
      <c r="T45" s="7"/>
      <c r="U45" s="3"/>
      <c r="V45" s="4"/>
      <c r="W45" s="17">
        <f>W46+W49+W50</f>
        <v>7582</v>
      </c>
      <c r="Y45" s="8" t="s">
        <v>4</v>
      </c>
      <c r="Z45" s="7"/>
      <c r="AA45" s="7"/>
      <c r="AB45" s="7"/>
      <c r="AC45" s="7"/>
      <c r="AD45" s="7"/>
      <c r="AE45" s="7"/>
      <c r="AF45" s="7"/>
      <c r="AG45" s="3"/>
      <c r="AH45" s="4"/>
      <c r="AI45" s="17">
        <f>AI49+AI50+AI55</f>
        <v>9447</v>
      </c>
    </row>
    <row r="46" spans="1:35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>
        <v>10308</v>
      </c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5">
        <f>495+1060</f>
        <v>1555</v>
      </c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5" t="s">
        <v>40</v>
      </c>
    </row>
    <row r="47" spans="1:35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6</v>
      </c>
      <c r="N47" s="3"/>
      <c r="O47" s="3"/>
      <c r="P47" s="3"/>
      <c r="Q47" s="3"/>
      <c r="R47" s="3"/>
      <c r="S47" s="3"/>
      <c r="T47" s="3"/>
      <c r="U47" s="3"/>
      <c r="V47" s="4"/>
      <c r="W47" s="5" t="s">
        <v>40</v>
      </c>
      <c r="Y47" s="2" t="s">
        <v>6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>
        <f>726+493</f>
        <v>1219</v>
      </c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>
        <v>3340</v>
      </c>
      <c r="M49" s="2" t="s">
        <v>8</v>
      </c>
      <c r="N49" s="3"/>
      <c r="O49" s="3"/>
      <c r="P49" s="3"/>
      <c r="Q49" s="3"/>
      <c r="R49" s="3"/>
      <c r="S49" s="3"/>
      <c r="T49" s="3"/>
      <c r="U49" s="3"/>
      <c r="V49" s="4"/>
      <c r="W49" s="5">
        <f>921+96</f>
        <v>1017</v>
      </c>
      <c r="Y49" s="2" t="s">
        <v>8</v>
      </c>
      <c r="Z49" s="3"/>
      <c r="AA49" s="3"/>
      <c r="AB49" s="3"/>
      <c r="AC49" s="3"/>
      <c r="AD49" s="3"/>
      <c r="AE49" s="3"/>
      <c r="AF49" s="3"/>
      <c r="AG49" s="3"/>
      <c r="AH49" s="4"/>
      <c r="AI49" s="5">
        <f>854+745</f>
        <v>1599</v>
      </c>
    </row>
    <row r="50" spans="1:35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>
        <f>1670+1670</f>
        <v>3340</v>
      </c>
      <c r="M50" s="9" t="s">
        <v>9</v>
      </c>
      <c r="N50" s="10"/>
      <c r="O50" s="10"/>
      <c r="P50" s="10"/>
      <c r="Q50" s="10"/>
      <c r="R50" s="10"/>
      <c r="S50" s="10"/>
      <c r="T50" s="10"/>
      <c r="U50" s="10"/>
      <c r="V50" s="11"/>
      <c r="W50" s="5">
        <f>3006+2004</f>
        <v>5010</v>
      </c>
      <c r="Y50" s="9" t="s">
        <v>9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>
        <f>1670+2338</f>
        <v>4008</v>
      </c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10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11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11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  <c r="M53" s="9" t="s">
        <v>12</v>
      </c>
      <c r="N53" s="10"/>
      <c r="O53" s="10"/>
      <c r="P53" s="10"/>
      <c r="Q53" s="10"/>
      <c r="R53" s="10"/>
      <c r="S53" s="10"/>
      <c r="T53" s="10"/>
      <c r="U53" s="10"/>
      <c r="V53" s="11"/>
      <c r="W53" s="5"/>
      <c r="Y53" s="9" t="s">
        <v>12</v>
      </c>
      <c r="Z53" s="10"/>
      <c r="AA53" s="10"/>
      <c r="AB53" s="10"/>
      <c r="AC53" s="10"/>
      <c r="AD53" s="10"/>
      <c r="AE53" s="10"/>
      <c r="AF53" s="10"/>
      <c r="AG53" s="10"/>
      <c r="AH53" s="11"/>
      <c r="AI53" s="5"/>
    </row>
    <row r="54" spans="1:35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5"/>
      <c r="M55" s="2" t="s">
        <v>14</v>
      </c>
      <c r="N55" s="3"/>
      <c r="O55" s="3"/>
      <c r="P55" s="3"/>
      <c r="Q55" s="3"/>
      <c r="R55" s="3"/>
      <c r="S55" s="3"/>
      <c r="T55" s="3"/>
      <c r="U55" s="3"/>
      <c r="V55" s="4"/>
      <c r="W55" s="5"/>
      <c r="Y55" s="2" t="s">
        <v>90</v>
      </c>
      <c r="Z55" s="3"/>
      <c r="AA55" s="3"/>
      <c r="AB55" s="3"/>
      <c r="AC55" s="3"/>
      <c r="AD55" s="3"/>
      <c r="AE55" s="3"/>
      <c r="AF55" s="3"/>
      <c r="AG55" s="3"/>
      <c r="AH55" s="4"/>
      <c r="AI55" s="5">
        <v>3840</v>
      </c>
    </row>
    <row r="56" spans="1:35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35041.356</v>
      </c>
      <c r="M56" s="9" t="s">
        <v>15</v>
      </c>
      <c r="N56" s="10"/>
      <c r="O56" s="10"/>
      <c r="P56" s="10"/>
      <c r="Q56" s="10"/>
      <c r="R56" s="10"/>
      <c r="S56" s="10"/>
      <c r="T56" s="10"/>
      <c r="U56" s="10"/>
      <c r="V56" s="11"/>
      <c r="W56" s="18">
        <f>W42+W43+W45</f>
        <v>24416.356000000003</v>
      </c>
      <c r="Y56" s="9" t="s">
        <v>15</v>
      </c>
      <c r="Z56" s="10"/>
      <c r="AA56" s="10"/>
      <c r="AB56" s="10"/>
      <c r="AC56" s="10"/>
      <c r="AD56" s="10"/>
      <c r="AE56" s="10"/>
      <c r="AF56" s="10"/>
      <c r="AG56" s="10"/>
      <c r="AH56" s="11"/>
      <c r="AI56" s="18">
        <f>AI42+AI43+AI45</f>
        <v>26281.356000000003</v>
      </c>
    </row>
    <row r="57" spans="1:35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  <c r="M57" s="12"/>
      <c r="N57" s="7" t="s">
        <v>16</v>
      </c>
      <c r="O57" s="13"/>
      <c r="P57" s="13"/>
      <c r="Q57" s="14"/>
      <c r="R57" s="14"/>
      <c r="S57" s="14"/>
      <c r="T57" s="14"/>
      <c r="U57" s="14"/>
      <c r="V57" s="4"/>
      <c r="W57" s="5"/>
      <c r="Y57" s="12"/>
      <c r="Z57" s="7" t="s">
        <v>16</v>
      </c>
      <c r="AA57" s="13"/>
      <c r="AB57" s="13"/>
      <c r="AC57" s="14"/>
      <c r="AD57" s="14"/>
      <c r="AE57" s="14"/>
      <c r="AF57" s="14"/>
      <c r="AG57" s="14"/>
      <c r="AH57" s="4"/>
      <c r="AI57" s="5"/>
    </row>
    <row r="58" spans="1:35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  <c r="M58" s="2" t="s">
        <v>17</v>
      </c>
      <c r="N58" s="14"/>
      <c r="O58" s="14"/>
      <c r="P58" s="14"/>
      <c r="Q58" s="14"/>
      <c r="R58" s="14"/>
      <c r="S58" s="14"/>
      <c r="T58" s="14"/>
      <c r="U58" s="14"/>
      <c r="V58" s="4"/>
      <c r="W58" s="6"/>
      <c r="Y58" s="2" t="s">
        <v>17</v>
      </c>
      <c r="Z58" s="14"/>
      <c r="AA58" s="14"/>
      <c r="AB58" s="14"/>
      <c r="AC58" s="14"/>
      <c r="AD58" s="14"/>
      <c r="AE58" s="14"/>
      <c r="AF58" s="14"/>
      <c r="AG58" s="14"/>
      <c r="AH58" s="4"/>
      <c r="AI58" s="6"/>
    </row>
    <row r="59" spans="1:35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  <c r="M59" s="2" t="s">
        <v>18</v>
      </c>
      <c r="N59" s="14"/>
      <c r="O59" s="14"/>
      <c r="P59" s="14"/>
      <c r="Q59" s="14"/>
      <c r="R59" s="14"/>
      <c r="S59" s="14"/>
      <c r="T59" s="14"/>
      <c r="U59" s="14"/>
      <c r="V59" s="4"/>
      <c r="W59" s="6"/>
      <c r="Y59" s="2" t="s">
        <v>18</v>
      </c>
      <c r="Z59" s="14"/>
      <c r="AA59" s="14"/>
      <c r="AB59" s="14"/>
      <c r="AC59" s="14"/>
      <c r="AD59" s="14"/>
      <c r="AE59" s="14"/>
      <c r="AF59" s="14"/>
      <c r="AG59" s="14"/>
      <c r="AH59" s="4"/>
      <c r="AI59" s="6"/>
    </row>
    <row r="60" spans="1:35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19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19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  <c r="M61" s="2" t="s">
        <v>20</v>
      </c>
      <c r="N61" s="14"/>
      <c r="O61" s="14"/>
      <c r="P61" s="14"/>
      <c r="Q61" s="14"/>
      <c r="R61" s="14"/>
      <c r="S61" s="14"/>
      <c r="T61" s="14"/>
      <c r="U61" s="14"/>
      <c r="V61" s="4"/>
      <c r="W61" s="5"/>
      <c r="Y61" s="2" t="s">
        <v>20</v>
      </c>
      <c r="Z61" s="14"/>
      <c r="AA61" s="14"/>
      <c r="AB61" s="14"/>
      <c r="AC61" s="14"/>
      <c r="AD61" s="14"/>
      <c r="AE61" s="14"/>
      <c r="AF61" s="14"/>
      <c r="AG61" s="14"/>
      <c r="AH61" s="4"/>
      <c r="AI61" s="5"/>
    </row>
    <row r="62" spans="1:35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  <c r="M62" s="2" t="s">
        <v>21</v>
      </c>
      <c r="N62" s="14"/>
      <c r="O62" s="14"/>
      <c r="P62" s="14"/>
      <c r="Q62" s="14"/>
      <c r="R62" s="14"/>
      <c r="S62" s="14"/>
      <c r="T62" s="14"/>
      <c r="U62" s="14"/>
      <c r="V62" s="4"/>
      <c r="W62" s="5"/>
      <c r="Y62" s="2" t="s">
        <v>21</v>
      </c>
      <c r="Z62" s="14"/>
      <c r="AA62" s="14"/>
      <c r="AB62" s="14"/>
      <c r="AC62" s="14"/>
      <c r="AD62" s="14"/>
      <c r="AE62" s="14"/>
      <c r="AF62" s="14"/>
      <c r="AG62" s="14"/>
      <c r="AH62" s="4"/>
      <c r="AI62" s="5"/>
    </row>
    <row r="63" spans="1:35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22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22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5" spans="5:30" ht="12.75">
      <c r="E65" s="21" t="s">
        <v>31</v>
      </c>
      <c r="R65" s="22" t="s">
        <v>32</v>
      </c>
      <c r="AD65" s="22" t="s">
        <v>33</v>
      </c>
    </row>
    <row r="66" spans="1:36" ht="15">
      <c r="A66" s="2" t="s">
        <v>66</v>
      </c>
      <c r="B66" s="3"/>
      <c r="C66" s="3"/>
      <c r="D66" s="3"/>
      <c r="E66" s="3"/>
      <c r="F66" s="3"/>
      <c r="G66" s="3"/>
      <c r="H66" s="3"/>
      <c r="I66" s="3"/>
      <c r="J66" s="4"/>
      <c r="K66" s="15" t="s">
        <v>40</v>
      </c>
      <c r="L66" s="19"/>
      <c r="M66" s="2" t="s">
        <v>69</v>
      </c>
      <c r="N66" s="3"/>
      <c r="O66" s="3"/>
      <c r="P66" s="3"/>
      <c r="Q66" s="3"/>
      <c r="R66" s="3"/>
      <c r="S66" s="3"/>
      <c r="T66" s="3"/>
      <c r="U66" s="3"/>
      <c r="V66" s="4"/>
      <c r="W66" s="15" t="s">
        <v>40</v>
      </c>
      <c r="X66" s="19"/>
      <c r="Y66" s="2" t="s">
        <v>72</v>
      </c>
      <c r="Z66" s="3"/>
      <c r="AA66" s="3"/>
      <c r="AB66" s="3"/>
      <c r="AC66" s="3"/>
      <c r="AD66" s="3"/>
      <c r="AE66" s="3"/>
      <c r="AF66" s="3"/>
      <c r="AG66" s="3"/>
      <c r="AH66" s="4"/>
      <c r="AI66" s="15" t="s">
        <v>40</v>
      </c>
      <c r="AJ66" s="19"/>
    </row>
    <row r="67" spans="1:35" ht="15">
      <c r="A67" s="2" t="s">
        <v>67</v>
      </c>
      <c r="B67" s="3"/>
      <c r="C67" s="3"/>
      <c r="D67" s="3"/>
      <c r="E67" s="3"/>
      <c r="F67" s="3"/>
      <c r="G67" s="3"/>
      <c r="H67" s="3"/>
      <c r="I67" s="3"/>
      <c r="J67" s="4"/>
      <c r="K67" s="15">
        <f>AI36+AI40-AI56</f>
        <v>21211.340000000007</v>
      </c>
      <c r="M67" s="2" t="s">
        <v>70</v>
      </c>
      <c r="N67" s="3"/>
      <c r="O67" s="3"/>
      <c r="P67" s="3"/>
      <c r="Q67" s="3"/>
      <c r="R67" s="3"/>
      <c r="S67" s="3"/>
      <c r="T67" s="3"/>
      <c r="U67" s="3"/>
      <c r="V67" s="4"/>
      <c r="W67" s="15">
        <f>K67+K71-K87</f>
        <v>30966.510000000006</v>
      </c>
      <c r="Y67" s="2" t="s">
        <v>73</v>
      </c>
      <c r="Z67" s="3"/>
      <c r="AA67" s="3"/>
      <c r="AB67" s="3"/>
      <c r="AC67" s="3"/>
      <c r="AD67" s="3"/>
      <c r="AE67" s="3"/>
      <c r="AF67" s="3"/>
      <c r="AG67" s="3"/>
      <c r="AH67" s="4"/>
      <c r="AI67" s="15">
        <f>W67+W71-W87</f>
        <v>47873.68000000001</v>
      </c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6">
        <f>K37</f>
        <v>4251.1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6">
        <f>K68</f>
        <v>4251.1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6">
        <f>W68</f>
        <v>4251.1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80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7">
        <f>K69</f>
        <v>80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7">
        <f>W69</f>
        <v>80</v>
      </c>
    </row>
    <row r="70" spans="1:35" ht="15">
      <c r="A70" s="2" t="s">
        <v>44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8.66</v>
      </c>
      <c r="M70" s="2" t="s">
        <v>44</v>
      </c>
      <c r="N70" s="3"/>
      <c r="O70" s="3"/>
      <c r="P70" s="3"/>
      <c r="Q70" s="3"/>
      <c r="R70" s="3"/>
      <c r="S70" s="3"/>
      <c r="T70" s="3"/>
      <c r="U70" s="3"/>
      <c r="V70" s="4"/>
      <c r="W70" s="17">
        <f>K70</f>
        <v>8.66</v>
      </c>
      <c r="Y70" s="2" t="s">
        <v>44</v>
      </c>
      <c r="Z70" s="3"/>
      <c r="AA70" s="3"/>
      <c r="AB70" s="3"/>
      <c r="AC70" s="3"/>
      <c r="AD70" s="3"/>
      <c r="AE70" s="3"/>
      <c r="AF70" s="3"/>
      <c r="AG70" s="3"/>
      <c r="AH70" s="4"/>
      <c r="AI70" s="17">
        <f>W70</f>
        <v>8.66</v>
      </c>
    </row>
    <row r="71" spans="1:35" ht="15">
      <c r="A71" s="2" t="s">
        <v>68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36814.526000000005</v>
      </c>
      <c r="M71" s="2" t="s">
        <v>71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36814.526000000005</v>
      </c>
      <c r="Y71" s="2" t="s">
        <v>74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36814.526000000005</v>
      </c>
    </row>
    <row r="72" spans="1:35" ht="15.75">
      <c r="A72" s="2"/>
      <c r="B72" s="7" t="s">
        <v>2</v>
      </c>
      <c r="C72" s="7"/>
      <c r="D72" s="3"/>
      <c r="E72" s="3"/>
      <c r="F72" s="3"/>
      <c r="G72" s="3"/>
      <c r="H72" s="3"/>
      <c r="I72" s="3"/>
      <c r="J72" s="4"/>
      <c r="K72" s="5"/>
      <c r="M72" s="2"/>
      <c r="N72" s="7" t="s">
        <v>2</v>
      </c>
      <c r="O72" s="7"/>
      <c r="P72" s="3"/>
      <c r="Q72" s="3"/>
      <c r="R72" s="3"/>
      <c r="S72" s="3"/>
      <c r="T72" s="3"/>
      <c r="U72" s="3"/>
      <c r="V72" s="4"/>
      <c r="W72" s="5"/>
      <c r="Y72" s="2"/>
      <c r="Z72" s="7" t="s">
        <v>2</v>
      </c>
      <c r="AA72" s="7"/>
      <c r="AB72" s="3"/>
      <c r="AC72" s="3"/>
      <c r="AD72" s="3"/>
      <c r="AE72" s="3"/>
      <c r="AF72" s="3"/>
      <c r="AG72" s="3"/>
      <c r="AH72" s="4"/>
      <c r="AI72" s="5"/>
    </row>
    <row r="73" spans="1:35" ht="15.75">
      <c r="A73" s="8" t="s">
        <v>34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15941.625000000002</v>
      </c>
      <c r="M73" s="8" t="s">
        <v>34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15941.625000000002</v>
      </c>
      <c r="Y73" s="8" t="s">
        <v>34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15941.625000000002</v>
      </c>
    </row>
    <row r="74" spans="1:35" ht="15.75">
      <c r="A74" s="8" t="s">
        <v>25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892.731</v>
      </c>
      <c r="M74" s="8" t="s">
        <v>25</v>
      </c>
      <c r="N74" s="3"/>
      <c r="O74" s="3"/>
      <c r="P74" s="3"/>
      <c r="Q74" s="3"/>
      <c r="R74" s="3"/>
      <c r="S74" s="3"/>
      <c r="T74" s="3"/>
      <c r="U74" s="3"/>
      <c r="V74" s="4"/>
      <c r="W74" s="18">
        <f>K74</f>
        <v>892.731</v>
      </c>
      <c r="Y74" s="8" t="s">
        <v>25</v>
      </c>
      <c r="Z74" s="3"/>
      <c r="AA74" s="3"/>
      <c r="AB74" s="3"/>
      <c r="AC74" s="3"/>
      <c r="AD74" s="3"/>
      <c r="AE74" s="3"/>
      <c r="AF74" s="3"/>
      <c r="AG74" s="3"/>
      <c r="AH74" s="4"/>
      <c r="AI74" s="18">
        <f>W74</f>
        <v>892.731</v>
      </c>
    </row>
    <row r="75" spans="1:35" ht="15.75">
      <c r="A75" s="8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8" t="s">
        <v>40</v>
      </c>
      <c r="M75" s="8" t="s">
        <v>3</v>
      </c>
      <c r="N75" s="3"/>
      <c r="O75" s="3"/>
      <c r="P75" s="3"/>
      <c r="Q75" s="3"/>
      <c r="R75" s="3"/>
      <c r="S75" s="3"/>
      <c r="T75" s="3"/>
      <c r="U75" s="3"/>
      <c r="V75" s="4"/>
      <c r="W75" s="18" t="s">
        <v>40</v>
      </c>
      <c r="Y75" s="8" t="s">
        <v>3</v>
      </c>
      <c r="Z75" s="3"/>
      <c r="AA75" s="3"/>
      <c r="AB75" s="3"/>
      <c r="AC75" s="3"/>
      <c r="AD75" s="3"/>
      <c r="AE75" s="3"/>
      <c r="AF75" s="3"/>
      <c r="AG75" s="3"/>
      <c r="AH75" s="4"/>
      <c r="AI75" s="18" t="s">
        <v>40</v>
      </c>
    </row>
    <row r="76" spans="1:35" ht="15.75">
      <c r="A76" s="8" t="s">
        <v>4</v>
      </c>
      <c r="B76" s="7"/>
      <c r="C76" s="7"/>
      <c r="D76" s="7"/>
      <c r="E76" s="7"/>
      <c r="F76" s="7"/>
      <c r="G76" s="7"/>
      <c r="H76" s="7"/>
      <c r="I76" s="3"/>
      <c r="J76" s="4"/>
      <c r="K76" s="17">
        <f>K77+K80+K81+K82+K86</f>
        <v>10225</v>
      </c>
      <c r="M76" s="8" t="s">
        <v>4</v>
      </c>
      <c r="N76" s="7"/>
      <c r="O76" s="7"/>
      <c r="P76" s="7"/>
      <c r="Q76" s="7"/>
      <c r="R76" s="7"/>
      <c r="S76" s="7"/>
      <c r="T76" s="7"/>
      <c r="U76" s="3"/>
      <c r="V76" s="4"/>
      <c r="W76" s="17">
        <f>W77+W79+W80+W86</f>
        <v>3073</v>
      </c>
      <c r="Y76" s="8" t="s">
        <v>4</v>
      </c>
      <c r="Z76" s="7"/>
      <c r="AA76" s="7"/>
      <c r="AB76" s="7"/>
      <c r="AC76" s="7"/>
      <c r="AD76" s="7"/>
      <c r="AE76" s="7"/>
      <c r="AF76" s="7"/>
      <c r="AG76" s="3"/>
      <c r="AH76" s="4"/>
      <c r="AI76" s="17">
        <f>AI77+AI79+AI80+AI86</f>
        <v>7015</v>
      </c>
    </row>
    <row r="77" spans="1:35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5">
        <f>683+4702</f>
        <v>5385</v>
      </c>
      <c r="M77" s="2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5">
        <v>1250</v>
      </c>
      <c r="Y77" s="2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5">
        <f>2189+2745</f>
        <v>4934</v>
      </c>
    </row>
    <row r="78" spans="1:35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5"/>
      <c r="M78" s="2" t="s">
        <v>6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6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5">
        <v>367</v>
      </c>
      <c r="Y79" s="2" t="s">
        <v>7</v>
      </c>
      <c r="Z79" s="3"/>
      <c r="AA79" s="3"/>
      <c r="AB79" s="3"/>
      <c r="AC79" s="3"/>
      <c r="AD79" s="3"/>
      <c r="AE79" s="3"/>
      <c r="AF79" s="3"/>
      <c r="AG79" s="3"/>
      <c r="AH79" s="4"/>
      <c r="AI79" s="5">
        <v>951</v>
      </c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5">
        <f>292+743</f>
        <v>1035</v>
      </c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5">
        <v>816</v>
      </c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5">
        <v>490</v>
      </c>
    </row>
    <row r="81" spans="1:35" ht="15">
      <c r="A81" s="9" t="s">
        <v>9</v>
      </c>
      <c r="B81" s="10"/>
      <c r="C81" s="10"/>
      <c r="D81" s="10"/>
      <c r="E81" s="10"/>
      <c r="F81" s="10"/>
      <c r="G81" s="10"/>
      <c r="H81" s="10"/>
      <c r="I81" s="10"/>
      <c r="J81" s="11"/>
      <c r="K81" s="5">
        <v>1670</v>
      </c>
      <c r="M81" s="9" t="s">
        <v>9</v>
      </c>
      <c r="N81" s="10"/>
      <c r="O81" s="10"/>
      <c r="P81" s="10"/>
      <c r="Q81" s="10"/>
      <c r="R81" s="10"/>
      <c r="S81" s="10"/>
      <c r="T81" s="10"/>
      <c r="U81" s="10"/>
      <c r="V81" s="11"/>
      <c r="W81" s="5" t="s">
        <v>40</v>
      </c>
      <c r="Y81" s="9" t="s">
        <v>9</v>
      </c>
      <c r="Z81" s="10"/>
      <c r="AA81" s="10"/>
      <c r="AB81" s="10"/>
      <c r="AC81" s="10"/>
      <c r="AD81" s="10"/>
      <c r="AE81" s="10"/>
      <c r="AF81" s="10"/>
      <c r="AG81" s="10"/>
      <c r="AH81" s="11"/>
      <c r="AI81" s="5" t="s">
        <v>40</v>
      </c>
    </row>
    <row r="82" spans="1:35" ht="15">
      <c r="A82" s="2" t="s">
        <v>94</v>
      </c>
      <c r="B82" s="3"/>
      <c r="C82" s="3"/>
      <c r="D82" s="3"/>
      <c r="E82" s="3"/>
      <c r="F82" s="3"/>
      <c r="G82" s="3"/>
      <c r="H82" s="3"/>
      <c r="I82" s="3"/>
      <c r="J82" s="4"/>
      <c r="K82" s="5">
        <v>1495</v>
      </c>
      <c r="M82" s="2" t="s">
        <v>10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10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/>
      <c r="M83" s="2" t="s">
        <v>11</v>
      </c>
      <c r="N83" s="3"/>
      <c r="O83" s="3"/>
      <c r="P83" s="3"/>
      <c r="Q83" s="3"/>
      <c r="R83" s="3"/>
      <c r="S83" s="3"/>
      <c r="T83" s="3"/>
      <c r="U83" s="3"/>
      <c r="V83" s="4"/>
      <c r="W83" s="5"/>
      <c r="Y83" s="2" t="s">
        <v>11</v>
      </c>
      <c r="Z83" s="3"/>
      <c r="AA83" s="3"/>
      <c r="AB83" s="3"/>
      <c r="AC83" s="3"/>
      <c r="AD83" s="3"/>
      <c r="AE83" s="3"/>
      <c r="AF83" s="3"/>
      <c r="AG83" s="3"/>
      <c r="AH83" s="4"/>
      <c r="AI83" s="5"/>
    </row>
    <row r="84" spans="1:35" ht="15">
      <c r="A84" s="9" t="s">
        <v>12</v>
      </c>
      <c r="B84" s="10"/>
      <c r="C84" s="10"/>
      <c r="D84" s="10"/>
      <c r="E84" s="10"/>
      <c r="F84" s="10"/>
      <c r="G84" s="10"/>
      <c r="H84" s="10"/>
      <c r="I84" s="10"/>
      <c r="J84" s="11"/>
      <c r="K84" s="5"/>
      <c r="M84" s="9" t="s">
        <v>12</v>
      </c>
      <c r="N84" s="10"/>
      <c r="O84" s="10"/>
      <c r="P84" s="10"/>
      <c r="Q84" s="10"/>
      <c r="R84" s="10"/>
      <c r="S84" s="10"/>
      <c r="T84" s="10"/>
      <c r="U84" s="10"/>
      <c r="V84" s="11"/>
      <c r="W84" s="5"/>
      <c r="Y84" s="9" t="s">
        <v>12</v>
      </c>
      <c r="Z84" s="10"/>
      <c r="AA84" s="10"/>
      <c r="AB84" s="10"/>
      <c r="AC84" s="10"/>
      <c r="AD84" s="10"/>
      <c r="AE84" s="10"/>
      <c r="AF84" s="10"/>
      <c r="AG84" s="10"/>
      <c r="AH84" s="11"/>
      <c r="AI84" s="5"/>
    </row>
    <row r="85" spans="1:35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13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2" t="s">
        <v>90</v>
      </c>
      <c r="B86" s="3"/>
      <c r="C86" s="3"/>
      <c r="D86" s="3"/>
      <c r="E86" s="3"/>
      <c r="F86" s="3"/>
      <c r="G86" s="3"/>
      <c r="H86" s="3"/>
      <c r="I86" s="3"/>
      <c r="J86" s="4"/>
      <c r="K86" s="5">
        <f>80*8</f>
        <v>640</v>
      </c>
      <c r="M86" s="2" t="s">
        <v>90</v>
      </c>
      <c r="N86" s="3"/>
      <c r="O86" s="3"/>
      <c r="P86" s="3"/>
      <c r="Q86" s="3"/>
      <c r="R86" s="3"/>
      <c r="S86" s="3"/>
      <c r="T86" s="3"/>
      <c r="U86" s="3"/>
      <c r="V86" s="4"/>
      <c r="W86" s="5">
        <v>640</v>
      </c>
      <c r="Y86" s="2" t="s">
        <v>90</v>
      </c>
      <c r="Z86" s="3"/>
      <c r="AA86" s="3"/>
      <c r="AB86" s="3"/>
      <c r="AC86" s="3"/>
      <c r="AD86" s="3"/>
      <c r="AE86" s="3"/>
      <c r="AF86" s="3"/>
      <c r="AG86" s="3"/>
      <c r="AH86" s="4"/>
      <c r="AI86" s="5">
        <v>640</v>
      </c>
    </row>
    <row r="87" spans="1:35" ht="15">
      <c r="A87" s="9" t="s">
        <v>15</v>
      </c>
      <c r="B87" s="10"/>
      <c r="C87" s="10"/>
      <c r="D87" s="10"/>
      <c r="E87" s="10"/>
      <c r="F87" s="10"/>
      <c r="G87" s="10"/>
      <c r="H87" s="10"/>
      <c r="I87" s="10"/>
      <c r="J87" s="11"/>
      <c r="K87" s="18">
        <f>K73+K74+K76</f>
        <v>27059.356000000003</v>
      </c>
      <c r="M87" s="9" t="s">
        <v>15</v>
      </c>
      <c r="N87" s="10"/>
      <c r="O87" s="10"/>
      <c r="P87" s="10"/>
      <c r="Q87" s="10"/>
      <c r="R87" s="10"/>
      <c r="S87" s="10"/>
      <c r="T87" s="10"/>
      <c r="U87" s="10"/>
      <c r="V87" s="11"/>
      <c r="W87" s="18">
        <f>W73+W74+W76</f>
        <v>19907.356000000003</v>
      </c>
      <c r="Y87" s="9" t="s">
        <v>15</v>
      </c>
      <c r="Z87" s="10"/>
      <c r="AA87" s="10"/>
      <c r="AB87" s="10"/>
      <c r="AC87" s="10"/>
      <c r="AD87" s="10"/>
      <c r="AE87" s="10"/>
      <c r="AF87" s="10"/>
      <c r="AG87" s="10"/>
      <c r="AH87" s="11"/>
      <c r="AI87" s="18">
        <f>AI73+AI74+AI76</f>
        <v>23849.356000000003</v>
      </c>
    </row>
    <row r="88" spans="1:35" ht="15.75">
      <c r="A88" s="12"/>
      <c r="B88" s="7" t="s">
        <v>16</v>
      </c>
      <c r="C88" s="13"/>
      <c r="D88" s="13"/>
      <c r="E88" s="14"/>
      <c r="F88" s="14"/>
      <c r="G88" s="14"/>
      <c r="H88" s="14"/>
      <c r="I88" s="14"/>
      <c r="J88" s="4"/>
      <c r="K88" s="5"/>
      <c r="M88" s="12"/>
      <c r="N88" s="7" t="s">
        <v>16</v>
      </c>
      <c r="O88" s="13"/>
      <c r="P88" s="13"/>
      <c r="Q88" s="14"/>
      <c r="R88" s="14"/>
      <c r="S88" s="14"/>
      <c r="T88" s="14"/>
      <c r="U88" s="14"/>
      <c r="V88" s="4"/>
      <c r="W88" s="5"/>
      <c r="Y88" s="12"/>
      <c r="Z88" s="7" t="s">
        <v>16</v>
      </c>
      <c r="AA88" s="13"/>
      <c r="AB88" s="13"/>
      <c r="AC88" s="14"/>
      <c r="AD88" s="14"/>
      <c r="AE88" s="14"/>
      <c r="AF88" s="14"/>
      <c r="AG88" s="14"/>
      <c r="AH88" s="4"/>
      <c r="AI88" s="5"/>
    </row>
    <row r="89" spans="1:35" ht="15">
      <c r="A89" s="2" t="s">
        <v>17</v>
      </c>
      <c r="B89" s="14"/>
      <c r="C89" s="14"/>
      <c r="D89" s="14"/>
      <c r="E89" s="14"/>
      <c r="F89" s="14"/>
      <c r="G89" s="14"/>
      <c r="H89" s="14"/>
      <c r="I89" s="14"/>
      <c r="J89" s="4"/>
      <c r="K89" s="6"/>
      <c r="M89" s="2" t="s">
        <v>17</v>
      </c>
      <c r="N89" s="14"/>
      <c r="O89" s="14"/>
      <c r="P89" s="14"/>
      <c r="Q89" s="14"/>
      <c r="R89" s="14"/>
      <c r="S89" s="14"/>
      <c r="T89" s="14"/>
      <c r="U89" s="14"/>
      <c r="V89" s="4"/>
      <c r="W89" s="6"/>
      <c r="Y89" s="2" t="s">
        <v>17</v>
      </c>
      <c r="Z89" s="14"/>
      <c r="AA89" s="14"/>
      <c r="AB89" s="14"/>
      <c r="AC89" s="14"/>
      <c r="AD89" s="14"/>
      <c r="AE89" s="14"/>
      <c r="AF89" s="14"/>
      <c r="AG89" s="14"/>
      <c r="AH89" s="4"/>
      <c r="AI89" s="6"/>
    </row>
    <row r="90" spans="1:35" ht="15">
      <c r="A90" s="2" t="s">
        <v>18</v>
      </c>
      <c r="B90" s="14"/>
      <c r="C90" s="14"/>
      <c r="D90" s="14"/>
      <c r="E90" s="14"/>
      <c r="F90" s="14"/>
      <c r="G90" s="14"/>
      <c r="H90" s="14"/>
      <c r="I90" s="14"/>
      <c r="J90" s="4"/>
      <c r="K90" s="6"/>
      <c r="M90" s="2" t="s">
        <v>18</v>
      </c>
      <c r="N90" s="14"/>
      <c r="O90" s="14"/>
      <c r="P90" s="14"/>
      <c r="Q90" s="14"/>
      <c r="R90" s="14"/>
      <c r="S90" s="14"/>
      <c r="T90" s="14"/>
      <c r="U90" s="14"/>
      <c r="V90" s="4"/>
      <c r="W90" s="6"/>
      <c r="Y90" s="2" t="s">
        <v>18</v>
      </c>
      <c r="Z90" s="14"/>
      <c r="AA90" s="14"/>
      <c r="AB90" s="14"/>
      <c r="AC90" s="14"/>
      <c r="AD90" s="14"/>
      <c r="AE90" s="14"/>
      <c r="AF90" s="14"/>
      <c r="AG90" s="14"/>
      <c r="AH90" s="4"/>
      <c r="AI90" s="6"/>
    </row>
    <row r="91" spans="1:35" ht="15">
      <c r="A91" s="2" t="s">
        <v>19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19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19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20</v>
      </c>
      <c r="B92" s="14"/>
      <c r="C92" s="14"/>
      <c r="D92" s="14"/>
      <c r="E92" s="14"/>
      <c r="F92" s="14"/>
      <c r="G92" s="14"/>
      <c r="H92" s="14"/>
      <c r="I92" s="14"/>
      <c r="J92" s="4"/>
      <c r="K92" s="5"/>
      <c r="M92" s="2" t="s">
        <v>20</v>
      </c>
      <c r="N92" s="14"/>
      <c r="O92" s="14"/>
      <c r="P92" s="14"/>
      <c r="Q92" s="14"/>
      <c r="R92" s="14"/>
      <c r="S92" s="14"/>
      <c r="T92" s="14"/>
      <c r="U92" s="14"/>
      <c r="V92" s="4"/>
      <c r="W92" s="5"/>
      <c r="Y92" s="2" t="s">
        <v>20</v>
      </c>
      <c r="Z92" s="14"/>
      <c r="AA92" s="14"/>
      <c r="AB92" s="14"/>
      <c r="AC92" s="14"/>
      <c r="AD92" s="14"/>
      <c r="AE92" s="14"/>
      <c r="AF92" s="14"/>
      <c r="AG92" s="14"/>
      <c r="AH92" s="4"/>
      <c r="AI92" s="5"/>
    </row>
    <row r="93" spans="1:35" ht="15">
      <c r="A93" s="2" t="s">
        <v>21</v>
      </c>
      <c r="B93" s="14"/>
      <c r="C93" s="14"/>
      <c r="D93" s="14"/>
      <c r="E93" s="14"/>
      <c r="F93" s="14"/>
      <c r="G93" s="14"/>
      <c r="H93" s="14"/>
      <c r="I93" s="14"/>
      <c r="J93" s="4"/>
      <c r="K93" s="5"/>
      <c r="M93" s="2" t="s">
        <v>21</v>
      </c>
      <c r="N93" s="14"/>
      <c r="O93" s="14"/>
      <c r="P93" s="14"/>
      <c r="Q93" s="14"/>
      <c r="R93" s="14"/>
      <c r="S93" s="14"/>
      <c r="T93" s="14"/>
      <c r="U93" s="14"/>
      <c r="V93" s="4"/>
      <c r="W93" s="5"/>
      <c r="Y93" s="2" t="s">
        <v>21</v>
      </c>
      <c r="Z93" s="14"/>
      <c r="AA93" s="14"/>
      <c r="AB93" s="14"/>
      <c r="AC93" s="14"/>
      <c r="AD93" s="14"/>
      <c r="AE93" s="14"/>
      <c r="AF93" s="14"/>
      <c r="AG93" s="14"/>
      <c r="AH93" s="4"/>
      <c r="AI93" s="5"/>
    </row>
    <row r="94" spans="1:35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22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22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6" spans="5:30" ht="12.75">
      <c r="E96" s="21" t="s">
        <v>35</v>
      </c>
      <c r="R96" s="22" t="s">
        <v>36</v>
      </c>
      <c r="AD96" s="22" t="s">
        <v>37</v>
      </c>
    </row>
    <row r="97" spans="1:36" ht="15">
      <c r="A97" s="2" t="s">
        <v>81</v>
      </c>
      <c r="B97" s="3"/>
      <c r="C97" s="3"/>
      <c r="D97" s="3"/>
      <c r="E97" s="3"/>
      <c r="F97" s="3"/>
      <c r="G97" s="3"/>
      <c r="H97" s="3"/>
      <c r="I97" s="3"/>
      <c r="J97" s="4"/>
      <c r="K97" s="18" t="s">
        <v>40</v>
      </c>
      <c r="L97" s="19"/>
      <c r="M97" s="2" t="s">
        <v>78</v>
      </c>
      <c r="N97" s="3"/>
      <c r="O97" s="3"/>
      <c r="P97" s="3"/>
      <c r="Q97" s="3"/>
      <c r="R97" s="3"/>
      <c r="S97" s="3"/>
      <c r="T97" s="3"/>
      <c r="U97" s="3"/>
      <c r="V97" s="4"/>
      <c r="W97" s="18" t="s">
        <v>40</v>
      </c>
      <c r="X97" s="20"/>
      <c r="Y97" s="2" t="s">
        <v>75</v>
      </c>
      <c r="Z97" s="3"/>
      <c r="AA97" s="3"/>
      <c r="AB97" s="3"/>
      <c r="AC97" s="3"/>
      <c r="AD97" s="3"/>
      <c r="AE97" s="3"/>
      <c r="AF97" s="3"/>
      <c r="AG97" s="3"/>
      <c r="AH97" s="4"/>
      <c r="AI97" s="18" t="s">
        <v>40</v>
      </c>
      <c r="AJ97" s="20"/>
    </row>
    <row r="98" spans="1:35" ht="15">
      <c r="A98" s="2" t="s">
        <v>82</v>
      </c>
      <c r="B98" s="3"/>
      <c r="C98" s="3"/>
      <c r="D98" s="3"/>
      <c r="E98" s="3"/>
      <c r="F98" s="3"/>
      <c r="G98" s="3"/>
      <c r="H98" s="3"/>
      <c r="I98" s="3"/>
      <c r="J98" s="4"/>
      <c r="K98" s="18">
        <f>AI67+AI71-AI87</f>
        <v>60838.850000000006</v>
      </c>
      <c r="M98" s="2" t="s">
        <v>79</v>
      </c>
      <c r="N98" s="3"/>
      <c r="O98" s="3"/>
      <c r="P98" s="3"/>
      <c r="Q98" s="3"/>
      <c r="R98" s="3"/>
      <c r="S98" s="3"/>
      <c r="T98" s="3"/>
      <c r="U98" s="3"/>
      <c r="V98" s="4"/>
      <c r="W98" s="18">
        <f>K98+K102-K118</f>
        <v>66062.02000000002</v>
      </c>
      <c r="Y98" s="2" t="s">
        <v>76</v>
      </c>
      <c r="Z98" s="3"/>
      <c r="AA98" s="3"/>
      <c r="AB98" s="3"/>
      <c r="AC98" s="3"/>
      <c r="AD98" s="3"/>
      <c r="AE98" s="3"/>
      <c r="AF98" s="3"/>
      <c r="AG98" s="3"/>
      <c r="AH98" s="4"/>
      <c r="AI98" s="15">
        <f>W98+W102-W118</f>
        <v>77033.19000000003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6">
        <f>K68</f>
        <v>4251.1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6">
        <f>K99</f>
        <v>4251.1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6">
        <f>W99</f>
        <v>4251.1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f>K69</f>
        <v>80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</f>
        <v>80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f>W100</f>
        <v>80</v>
      </c>
    </row>
    <row r="101" spans="1:35" ht="15">
      <c r="A101" s="2" t="s">
        <v>44</v>
      </c>
      <c r="B101" s="3"/>
      <c r="C101" s="3"/>
      <c r="D101" s="3"/>
      <c r="E101" s="3"/>
      <c r="F101" s="3"/>
      <c r="G101" s="3"/>
      <c r="H101" s="3"/>
      <c r="I101" s="3"/>
      <c r="J101" s="4"/>
      <c r="K101" s="17">
        <f>K70</f>
        <v>8.66</v>
      </c>
      <c r="M101" s="2" t="s">
        <v>44</v>
      </c>
      <c r="N101" s="3"/>
      <c r="O101" s="3"/>
      <c r="P101" s="3"/>
      <c r="Q101" s="3"/>
      <c r="R101" s="3"/>
      <c r="S101" s="3"/>
      <c r="T101" s="3"/>
      <c r="U101" s="3"/>
      <c r="V101" s="4"/>
      <c r="W101" s="17">
        <f>K101</f>
        <v>8.66</v>
      </c>
      <c r="Y101" s="2" t="s">
        <v>44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7">
        <f>W101</f>
        <v>8.66</v>
      </c>
    </row>
    <row r="102" spans="1:35" ht="15">
      <c r="A102" s="2" t="s">
        <v>83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K71</f>
        <v>36814.526000000005</v>
      </c>
      <c r="M102" s="2" t="s">
        <v>80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36814.526000000005</v>
      </c>
      <c r="Y102" s="2" t="s">
        <v>77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36814.526000000005</v>
      </c>
    </row>
    <row r="103" spans="1:35" ht="15.75">
      <c r="A103" s="2"/>
      <c r="B103" s="7" t="s">
        <v>2</v>
      </c>
      <c r="C103" s="7"/>
      <c r="D103" s="3"/>
      <c r="E103" s="3"/>
      <c r="F103" s="3"/>
      <c r="G103" s="3"/>
      <c r="H103" s="3"/>
      <c r="I103" s="3"/>
      <c r="J103" s="4"/>
      <c r="K103" s="5"/>
      <c r="M103" s="2"/>
      <c r="N103" s="7" t="s">
        <v>2</v>
      </c>
      <c r="O103" s="7"/>
      <c r="P103" s="3"/>
      <c r="Q103" s="3"/>
      <c r="R103" s="3"/>
      <c r="S103" s="3"/>
      <c r="T103" s="3"/>
      <c r="U103" s="3"/>
      <c r="V103" s="4"/>
      <c r="W103" s="5"/>
      <c r="Y103" s="2"/>
      <c r="Z103" s="7" t="s">
        <v>2</v>
      </c>
      <c r="AA103" s="7"/>
      <c r="AB103" s="3"/>
      <c r="AC103" s="3"/>
      <c r="AD103" s="3"/>
      <c r="AE103" s="3"/>
      <c r="AF103" s="3"/>
      <c r="AG103" s="3"/>
      <c r="AH103" s="4"/>
      <c r="AI103" s="5"/>
    </row>
    <row r="104" spans="1:35" ht="15.75">
      <c r="A104" s="8" t="s">
        <v>34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15941.625000000002</v>
      </c>
      <c r="M104" s="8" t="s">
        <v>34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15941.625000000002</v>
      </c>
      <c r="Y104" s="8" t="s">
        <v>34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15941.625000000002</v>
      </c>
    </row>
    <row r="105" spans="1:35" ht="15.75">
      <c r="A105" s="8" t="s">
        <v>25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K74</f>
        <v>892.731</v>
      </c>
      <c r="M105" s="8" t="s">
        <v>25</v>
      </c>
      <c r="N105" s="3"/>
      <c r="O105" s="3"/>
      <c r="P105" s="3"/>
      <c r="Q105" s="3"/>
      <c r="R105" s="3"/>
      <c r="S105" s="3"/>
      <c r="T105" s="3"/>
      <c r="U105" s="3"/>
      <c r="V105" s="4"/>
      <c r="W105" s="18">
        <f>K105</f>
        <v>892.731</v>
      </c>
      <c r="Y105" s="8" t="s">
        <v>25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8">
        <f>W105</f>
        <v>892.731</v>
      </c>
    </row>
    <row r="106" spans="1:35" ht="15.75">
      <c r="A106" s="8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8" t="s">
        <v>40</v>
      </c>
      <c r="M106" s="8" t="s">
        <v>3</v>
      </c>
      <c r="N106" s="3"/>
      <c r="O106" s="3"/>
      <c r="P106" s="3"/>
      <c r="Q106" s="3"/>
      <c r="R106" s="3"/>
      <c r="S106" s="3"/>
      <c r="T106" s="3"/>
      <c r="U106" s="3"/>
      <c r="V106" s="4"/>
      <c r="W106" s="18" t="s">
        <v>40</v>
      </c>
      <c r="Y106" s="8" t="s">
        <v>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 t="s">
        <v>40</v>
      </c>
    </row>
    <row r="107" spans="1:35" ht="15.75">
      <c r="A107" s="8" t="s">
        <v>4</v>
      </c>
      <c r="B107" s="7"/>
      <c r="C107" s="7"/>
      <c r="D107" s="7"/>
      <c r="E107" s="7"/>
      <c r="F107" s="7"/>
      <c r="G107" s="7"/>
      <c r="H107" s="7"/>
      <c r="I107" s="3"/>
      <c r="J107" s="4"/>
      <c r="K107" s="18">
        <f>K109+K110+K111+K112+K117</f>
        <v>14757</v>
      </c>
      <c r="M107" s="8" t="s">
        <v>4</v>
      </c>
      <c r="N107" s="7"/>
      <c r="O107" s="7"/>
      <c r="P107" s="7"/>
      <c r="Q107" s="7"/>
      <c r="R107" s="7"/>
      <c r="S107" s="7"/>
      <c r="T107" s="7"/>
      <c r="U107" s="3"/>
      <c r="V107" s="4"/>
      <c r="W107" s="18">
        <f>W108+W112+W117</f>
        <v>9009</v>
      </c>
      <c r="Y107" s="8" t="s">
        <v>4</v>
      </c>
      <c r="Z107" s="7"/>
      <c r="AA107" s="7"/>
      <c r="AB107" s="7"/>
      <c r="AC107" s="7"/>
      <c r="AD107" s="7"/>
      <c r="AE107" s="7"/>
      <c r="AF107" s="7"/>
      <c r="AG107" s="3"/>
      <c r="AH107" s="4"/>
      <c r="AI107" s="18">
        <f>AI110+AI111+AI112+AI117</f>
        <v>8266</v>
      </c>
    </row>
    <row r="108" spans="1:35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5" t="s">
        <v>40</v>
      </c>
      <c r="M108" s="2" t="s">
        <v>5</v>
      </c>
      <c r="N108" s="3"/>
      <c r="O108" s="3"/>
      <c r="P108" s="3"/>
      <c r="Q108" s="3"/>
      <c r="R108" s="3"/>
      <c r="S108" s="3"/>
      <c r="T108" s="3"/>
      <c r="U108" s="3"/>
      <c r="V108" s="4"/>
      <c r="W108" s="5">
        <f>2163+528</f>
        <v>2691</v>
      </c>
      <c r="Y108" s="2" t="s">
        <v>5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5"/>
    </row>
    <row r="109" spans="1:35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5">
        <v>396</v>
      </c>
      <c r="M109" s="2" t="s">
        <v>6</v>
      </c>
      <c r="N109" s="3"/>
      <c r="O109" s="3"/>
      <c r="P109" s="3"/>
      <c r="Q109" s="3"/>
      <c r="R109" s="3"/>
      <c r="S109" s="3"/>
      <c r="T109" s="3"/>
      <c r="U109" s="3"/>
      <c r="V109" s="4"/>
      <c r="W109" s="5"/>
      <c r="Y109" s="2" t="s">
        <v>6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5"/>
    </row>
    <row r="110" spans="1:35" ht="15">
      <c r="A110" s="2" t="s">
        <v>38</v>
      </c>
      <c r="B110" s="3"/>
      <c r="C110" s="3"/>
      <c r="D110" s="3"/>
      <c r="E110" s="3"/>
      <c r="F110" s="3"/>
      <c r="G110" s="3"/>
      <c r="H110" s="3"/>
      <c r="I110" s="3"/>
      <c r="J110" s="4"/>
      <c r="K110" s="6">
        <f>396+4251</f>
        <v>4647</v>
      </c>
      <c r="M110" s="2" t="s">
        <v>38</v>
      </c>
      <c r="N110" s="3"/>
      <c r="O110" s="3"/>
      <c r="P110" s="3"/>
      <c r="Q110" s="3"/>
      <c r="R110" s="3"/>
      <c r="S110" s="3"/>
      <c r="T110" s="3"/>
      <c r="U110" s="3"/>
      <c r="V110" s="4"/>
      <c r="W110" s="6" t="s">
        <v>40</v>
      </c>
      <c r="Y110" s="2" t="s">
        <v>107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6">
        <v>791</v>
      </c>
    </row>
    <row r="111" spans="1:35" ht="15">
      <c r="A111" s="2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5">
        <f>864+528</f>
        <v>1392</v>
      </c>
      <c r="M111" s="2" t="s">
        <v>8</v>
      </c>
      <c r="N111" s="3"/>
      <c r="O111" s="3"/>
      <c r="P111" s="3"/>
      <c r="Q111" s="3"/>
      <c r="R111" s="3"/>
      <c r="S111" s="3"/>
      <c r="T111" s="3"/>
      <c r="U111" s="3"/>
      <c r="V111" s="4"/>
      <c r="W111" s="5" t="s">
        <v>40</v>
      </c>
      <c r="Y111" s="2" t="s">
        <v>106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>
        <f>2967+528</f>
        <v>3495</v>
      </c>
    </row>
    <row r="112" spans="1:35" ht="15">
      <c r="A112" s="9" t="s">
        <v>9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5">
        <f>6012+1670</f>
        <v>7682</v>
      </c>
      <c r="M112" s="9" t="s">
        <v>9</v>
      </c>
      <c r="N112" s="10"/>
      <c r="O112" s="10"/>
      <c r="P112" s="10"/>
      <c r="Q112" s="10"/>
      <c r="R112" s="10"/>
      <c r="S112" s="10"/>
      <c r="T112" s="10"/>
      <c r="U112" s="10"/>
      <c r="V112" s="11"/>
      <c r="W112" s="5">
        <f>3674+2004</f>
        <v>5678</v>
      </c>
      <c r="Y112" s="9" t="s">
        <v>9</v>
      </c>
      <c r="Z112" s="10"/>
      <c r="AA112" s="10"/>
      <c r="AB112" s="10"/>
      <c r="AC112" s="10"/>
      <c r="AD112" s="10"/>
      <c r="AE112" s="10"/>
      <c r="AF112" s="10"/>
      <c r="AG112" s="10"/>
      <c r="AH112" s="11"/>
      <c r="AI112" s="5">
        <f>1670+1670</f>
        <v>3340</v>
      </c>
    </row>
    <row r="113" spans="1:35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10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10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2" t="s">
        <v>11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M114" s="2" t="s">
        <v>11</v>
      </c>
      <c r="N114" s="3"/>
      <c r="O114" s="3"/>
      <c r="P114" s="3"/>
      <c r="Q114" s="3"/>
      <c r="R114" s="3"/>
      <c r="S114" s="3"/>
      <c r="T114" s="3"/>
      <c r="U114" s="3"/>
      <c r="V114" s="4"/>
      <c r="W114" s="5"/>
      <c r="Y114" s="2" t="s">
        <v>11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5"/>
    </row>
    <row r="115" spans="1:35" ht="15">
      <c r="A115" s="9" t="s">
        <v>12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  <c r="M115" s="9" t="s">
        <v>12</v>
      </c>
      <c r="N115" s="10"/>
      <c r="O115" s="10"/>
      <c r="P115" s="10"/>
      <c r="Q115" s="10"/>
      <c r="R115" s="10"/>
      <c r="S115" s="10"/>
      <c r="T115" s="10"/>
      <c r="U115" s="10"/>
      <c r="V115" s="11"/>
      <c r="W115" s="5"/>
      <c r="Y115" s="9" t="s">
        <v>12</v>
      </c>
      <c r="Z115" s="10"/>
      <c r="AA115" s="10"/>
      <c r="AB115" s="10"/>
      <c r="AC115" s="10"/>
      <c r="AD115" s="10"/>
      <c r="AE115" s="10"/>
      <c r="AF115" s="10"/>
      <c r="AG115" s="10"/>
      <c r="AH115" s="11"/>
      <c r="AI115" s="5"/>
    </row>
    <row r="116" spans="1:35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13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13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2" t="s">
        <v>90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f>80*8</f>
        <v>640</v>
      </c>
      <c r="M117" s="2" t="s">
        <v>90</v>
      </c>
      <c r="N117" s="3"/>
      <c r="O117" s="3"/>
      <c r="P117" s="3"/>
      <c r="Q117" s="3"/>
      <c r="R117" s="3"/>
      <c r="S117" s="3"/>
      <c r="T117" s="3"/>
      <c r="U117" s="3"/>
      <c r="V117" s="4"/>
      <c r="W117" s="5">
        <f>80*8</f>
        <v>640</v>
      </c>
      <c r="Y117" s="2" t="s">
        <v>90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5">
        <f>80*8</f>
        <v>640</v>
      </c>
    </row>
    <row r="118" spans="1:35" ht="15">
      <c r="A118" s="9" t="s">
        <v>15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8">
        <f>K104+K105+K107</f>
        <v>31591.356000000003</v>
      </c>
      <c r="M118" s="9" t="s">
        <v>15</v>
      </c>
      <c r="N118" s="10"/>
      <c r="O118" s="10"/>
      <c r="P118" s="10"/>
      <c r="Q118" s="10"/>
      <c r="R118" s="10"/>
      <c r="S118" s="10"/>
      <c r="T118" s="10"/>
      <c r="U118" s="10"/>
      <c r="V118" s="11"/>
      <c r="W118" s="18">
        <f>W104+W105+W107</f>
        <v>25843.356000000003</v>
      </c>
      <c r="Y118" s="9" t="s">
        <v>15</v>
      </c>
      <c r="Z118" s="10"/>
      <c r="AA118" s="10"/>
      <c r="AB118" s="10"/>
      <c r="AC118" s="10"/>
      <c r="AD118" s="10"/>
      <c r="AE118" s="10"/>
      <c r="AF118" s="10"/>
      <c r="AG118" s="10"/>
      <c r="AH118" s="11"/>
      <c r="AI118" s="18">
        <f>AI104+AI105+AI107</f>
        <v>25100.356000000003</v>
      </c>
    </row>
    <row r="119" spans="1:35" ht="15.75">
      <c r="A119" s="12"/>
      <c r="B119" s="7" t="s">
        <v>16</v>
      </c>
      <c r="C119" s="13"/>
      <c r="D119" s="13"/>
      <c r="E119" s="14"/>
      <c r="F119" s="14"/>
      <c r="G119" s="14"/>
      <c r="H119" s="14"/>
      <c r="I119" s="14"/>
      <c r="J119" s="4"/>
      <c r="K119" s="5"/>
      <c r="M119" s="12"/>
      <c r="N119" s="7" t="s">
        <v>16</v>
      </c>
      <c r="O119" s="13"/>
      <c r="P119" s="13"/>
      <c r="Q119" s="14"/>
      <c r="R119" s="14"/>
      <c r="S119" s="14"/>
      <c r="T119" s="14"/>
      <c r="U119" s="14"/>
      <c r="V119" s="4"/>
      <c r="W119" s="5"/>
      <c r="Y119" s="12"/>
      <c r="Z119" s="7" t="s">
        <v>16</v>
      </c>
      <c r="AA119" s="13"/>
      <c r="AB119" s="13"/>
      <c r="AC119" s="14"/>
      <c r="AD119" s="14"/>
      <c r="AE119" s="14"/>
      <c r="AF119" s="14"/>
      <c r="AG119" s="14"/>
      <c r="AH119" s="4"/>
      <c r="AI119" s="5" t="s">
        <v>40</v>
      </c>
    </row>
    <row r="120" spans="1:35" ht="15">
      <c r="A120" s="2" t="s">
        <v>17</v>
      </c>
      <c r="B120" s="14"/>
      <c r="C120" s="14"/>
      <c r="D120" s="14"/>
      <c r="E120" s="14"/>
      <c r="F120" s="14"/>
      <c r="G120" s="14"/>
      <c r="H120" s="14"/>
      <c r="I120" s="14"/>
      <c r="J120" s="4"/>
      <c r="K120" s="6"/>
      <c r="M120" s="2" t="s">
        <v>17</v>
      </c>
      <c r="N120" s="14"/>
      <c r="O120" s="14"/>
      <c r="P120" s="14"/>
      <c r="Q120" s="14"/>
      <c r="R120" s="14"/>
      <c r="S120" s="14"/>
      <c r="T120" s="14"/>
      <c r="U120" s="14"/>
      <c r="V120" s="4"/>
      <c r="W120" s="6"/>
      <c r="Y120" s="2" t="s">
        <v>17</v>
      </c>
      <c r="Z120" s="14"/>
      <c r="AA120" s="14"/>
      <c r="AB120" s="14"/>
      <c r="AC120" s="14"/>
      <c r="AD120" s="14"/>
      <c r="AE120" s="14"/>
      <c r="AF120" s="14"/>
      <c r="AG120" s="14"/>
      <c r="AH120" s="4"/>
      <c r="AI120" s="6"/>
    </row>
    <row r="121" spans="1:35" ht="15">
      <c r="A121" s="2" t="s">
        <v>18</v>
      </c>
      <c r="B121" s="14"/>
      <c r="C121" s="14"/>
      <c r="D121" s="14"/>
      <c r="E121" s="14"/>
      <c r="F121" s="14"/>
      <c r="G121" s="14"/>
      <c r="H121" s="14"/>
      <c r="I121" s="14"/>
      <c r="J121" s="4"/>
      <c r="K121" s="6"/>
      <c r="M121" s="2" t="s">
        <v>18</v>
      </c>
      <c r="N121" s="14"/>
      <c r="O121" s="14"/>
      <c r="P121" s="14"/>
      <c r="Q121" s="14"/>
      <c r="R121" s="14"/>
      <c r="S121" s="14"/>
      <c r="T121" s="14"/>
      <c r="U121" s="14"/>
      <c r="V121" s="4"/>
      <c r="W121" s="6"/>
      <c r="Y121" s="2" t="s">
        <v>18</v>
      </c>
      <c r="Z121" s="14"/>
      <c r="AA121" s="14"/>
      <c r="AB121" s="14"/>
      <c r="AC121" s="14"/>
      <c r="AD121" s="14"/>
      <c r="AE121" s="14"/>
      <c r="AF121" s="14"/>
      <c r="AG121" s="14"/>
      <c r="AH121" s="4"/>
      <c r="AI121" s="6"/>
    </row>
    <row r="122" spans="1:35" ht="15">
      <c r="A122" s="2" t="s">
        <v>19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19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19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6" ht="15">
      <c r="A123" s="2" t="s">
        <v>20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  <c r="M123" s="2" t="s">
        <v>20</v>
      </c>
      <c r="N123" s="14"/>
      <c r="O123" s="14"/>
      <c r="P123" s="14"/>
      <c r="Q123" s="14"/>
      <c r="R123" s="14"/>
      <c r="S123" s="14"/>
      <c r="T123" s="14"/>
      <c r="U123" s="14"/>
      <c r="V123" s="4"/>
      <c r="W123" s="5"/>
      <c r="Y123" s="2" t="s">
        <v>20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5"/>
      <c r="AJ123" s="20" t="s">
        <v>40</v>
      </c>
    </row>
    <row r="124" spans="1:36" ht="15">
      <c r="A124" s="2" t="s">
        <v>21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  <c r="M124" s="2" t="s">
        <v>21</v>
      </c>
      <c r="N124" s="14"/>
      <c r="O124" s="14"/>
      <c r="P124" s="14"/>
      <c r="Q124" s="14"/>
      <c r="R124" s="14"/>
      <c r="S124" s="14"/>
      <c r="T124" s="14"/>
      <c r="U124" s="14"/>
      <c r="V124" s="4"/>
      <c r="W124" s="5"/>
      <c r="Y124" s="2" t="s">
        <v>21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5"/>
      <c r="AJ124" s="20"/>
    </row>
    <row r="125" spans="1:35" ht="15">
      <c r="A125" s="2" t="s">
        <v>22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22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22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7" ht="12.75">
      <c r="AI127" s="19">
        <f>AI98+AI102-AI118</f>
        <v>88747.36000000004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2013-01-28T00:49:04Z</cp:lastPrinted>
  <dcterms:created xsi:type="dcterms:W3CDTF">2012-04-11T04:13:08Z</dcterms:created>
  <dcterms:modified xsi:type="dcterms:W3CDTF">2015-02-02T10:52:37Z</dcterms:modified>
  <cp:category/>
  <cp:version/>
  <cp:contentType/>
  <cp:contentStatus/>
</cp:coreProperties>
</file>