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<sst xmlns="http://schemas.openxmlformats.org/spreadsheetml/2006/main" count="501" uniqueCount="106">
  <si>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</si>
  <si>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</si>
  <si>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</si>
  <si>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</si>
  <si>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</si>
  <si>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</si>
  <si>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</si>
  <si>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</si>
  <si>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</si>
  <si>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</si>
  <si>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</si>
  <si>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</si>
  <si>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</si>
  <si>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</si>
  <si>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</si>
  <si>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</si>
  <si>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</si>
  <si>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</si>
  <si>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</si>
  <si>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</si>
  <si>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</si>
  <si>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</si>
  <si>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</si>
  <si>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</si>
  <si>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</si>
  <si>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</si>
  <si>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</si>
  <si>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</si>
  <si>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6. задолженность за собственникамина 01.04.2013г.</t>
  </si>
  <si>
    <t>коммунальным услугам жилого дома № 32 ул. Юбилейная за 1 квартал 2013г.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</si>
  <si>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</si>
  <si>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</si>
  <si>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</si>
  <si>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</si>
  <si>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</si>
  <si>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</si>
  <si>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</si>
  <si>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</si>
  <si>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32  ул. Юбилейная  за январь 2013г.</t>
  </si>
  <si>
    <t>коммунальным услугам жилого дома № 32 ул. Юбилейная за февраль 2013г.</t>
  </si>
  <si>
    <t>коммунальным услугам жилого дома № 32 ул. Юбилейная  за март 2013г.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</si>
  <si>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</si>
  <si>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</si>
  <si>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к. Прочие работы (доски объявления)</t>
  </si>
  <si>
    <t>коммунальным услугам жилого дома № 32  ул. Юбилейная  за апрель  2013г.</t>
  </si>
  <si>
    <t>коммунальным услугам жилого дома № 32 ул. Юбилейная за май  2013г.</t>
  </si>
  <si>
    <t>коммунальным услугам жилого дома № 32 ул. Юбилейная 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</si>
  <si>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</si>
  <si>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</si>
  <si>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</si>
  <si>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>коммунальным услугам жилого дома № 32 ул. Юбилейная за 2 квартал 2013г.</t>
  </si>
  <si>
    <t xml:space="preserve">5.начислено за 2 квартал 2013г. </t>
  </si>
  <si>
    <t>6. задолженность на 01.07.2013г.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</si>
  <si>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</si>
  <si>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</si>
  <si>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</si>
  <si>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</si>
  <si>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</si>
  <si>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</si>
  <si>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</si>
  <si>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</si>
  <si>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</si>
  <si>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  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</si>
  <si>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</si>
  <si>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</si>
  <si>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</si>
  <si>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</si>
  <si>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</si>
  <si>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</si>
  <si>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</si>
  <si>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</si>
  <si>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</si>
  <si>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</si>
  <si>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</si>
  <si>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</si>
  <si>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</si>
  <si>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коммунальным услугам жилого дома № 32 ул. Юбилейная за 3 квартал 2013г.</t>
  </si>
  <si>
    <t xml:space="preserve">5.начислено за 3 квартал 2013г. </t>
  </si>
  <si>
    <t>6. задолженность на 01.10.2013г.</t>
  </si>
  <si>
    <t>к. Прочие работы (списывание показаний)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</si>
  <si>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</si>
  <si>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</si>
  <si>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</si>
  <si>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</si>
  <si>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</si>
  <si>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</si>
  <si>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</si>
  <si>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</si>
  <si>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</si>
  <si>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</si>
  <si>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</si>
  <si>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</si>
  <si>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 xml:space="preserve">к. Прочие работы  </t>
  </si>
  <si>
    <t>коммунальным услугам жилого дома № 32 ул. Юбилейная за 4 квартал 2013г.</t>
  </si>
  <si>
    <t xml:space="preserve">5.начислено за 4 квартал 2013г. </t>
  </si>
  <si>
    <t>6. задолженность на 31.12.2013г.</t>
  </si>
  <si>
    <t xml:space="preserve">к. Прочие работы 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</si>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</sst>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38">
          <cell r="C338">
            <v>1266.4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3"/>
  <sheetViews>
    <sheetView tabSelected="1" workbookViewId="0" topLeftCell="A108">
      <selection activeCell="K144" sqref="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21"/>
    </row>
    <row r="5" spans="1:11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>
        <v>22530.6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1266.4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27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29405.808000000005</v>
      </c>
    </row>
    <row r="9" spans="1:11" ht="15">
      <c r="A9" s="2" t="s">
        <v>28</v>
      </c>
      <c r="B9" s="3"/>
      <c r="C9" s="3"/>
      <c r="D9" s="3"/>
      <c r="E9" s="3"/>
      <c r="F9" s="3"/>
      <c r="G9" s="3"/>
      <c r="H9" s="3"/>
      <c r="I9" s="3"/>
      <c r="J9" s="4"/>
      <c r="K9" s="18">
        <v>31919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75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14247</v>
      </c>
    </row>
    <row r="12" spans="1:11" ht="15.75">
      <c r="A12" s="8" t="s">
        <v>42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797.8320000000001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Лист2!AI14+Лист2!W14</f>
        <v>6790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21834.832000000002</v>
      </c>
    </row>
    <row r="26" spans="1:11" ht="15.75">
      <c r="A26" s="12"/>
      <c r="B26" s="7" t="s">
        <v>56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53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1225</v>
      </c>
    </row>
    <row r="28" spans="1:11" ht="15">
      <c r="A28" s="2" t="s">
        <v>54</v>
      </c>
      <c r="B28" s="14"/>
      <c r="C28" s="14"/>
      <c r="D28" s="14"/>
      <c r="E28" s="14"/>
      <c r="F28" s="14"/>
      <c r="G28" s="14"/>
      <c r="H28" s="14"/>
      <c r="I28" s="14"/>
      <c r="J28" s="4"/>
      <c r="K28" s="18">
        <v>2459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18">
        <v>13940</v>
      </c>
    </row>
    <row r="30" spans="1:11" ht="15">
      <c r="A30" s="2" t="s">
        <v>55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2" spans="1:9" ht="15">
      <c r="A32" s="1"/>
      <c r="B32" s="1" t="s">
        <v>24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50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1" ht="15">
      <c r="A35" s="2" t="s">
        <v>47</v>
      </c>
      <c r="B35" s="3"/>
      <c r="C35" s="3"/>
      <c r="D35" s="3"/>
      <c r="E35" s="3"/>
      <c r="F35" s="3"/>
      <c r="G35" s="3"/>
      <c r="H35" s="3"/>
      <c r="I35" s="3"/>
      <c r="J35" s="4"/>
      <c r="K35" s="15">
        <v>0</v>
      </c>
    </row>
    <row r="36" spans="1:11" ht="15">
      <c r="A36" s="2" t="s">
        <v>48</v>
      </c>
      <c r="B36" s="3"/>
      <c r="C36" s="3"/>
      <c r="D36" s="3"/>
      <c r="E36" s="3"/>
      <c r="F36" s="3"/>
      <c r="G36" s="3"/>
      <c r="H36" s="3"/>
      <c r="I36" s="3"/>
      <c r="J36" s="4"/>
      <c r="K36" s="15">
        <f>K5+K8-K25</f>
        <v>30101.576</v>
      </c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'[1]Лист1'!$C$338</f>
        <v>1266.4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27</v>
      </c>
    </row>
    <row r="39" spans="1:11" ht="15">
      <c r="A39" s="2" t="s">
        <v>51</v>
      </c>
      <c r="B39" s="3"/>
      <c r="C39" s="3"/>
      <c r="D39" s="3"/>
      <c r="E39" s="3"/>
      <c r="F39" s="3"/>
      <c r="G39" s="3"/>
      <c r="H39" s="3"/>
      <c r="I39" s="3"/>
      <c r="J39" s="4"/>
      <c r="K39" s="18">
        <f>Лист2!K42*3</f>
        <v>29405.808000000005</v>
      </c>
    </row>
    <row r="40" spans="1:11" ht="15">
      <c r="A40" s="2" t="s">
        <v>52</v>
      </c>
      <c r="B40" s="3"/>
      <c r="C40" s="3"/>
      <c r="D40" s="3"/>
      <c r="E40" s="3"/>
      <c r="F40" s="3"/>
      <c r="G40" s="3"/>
      <c r="H40" s="3"/>
      <c r="I40" s="3"/>
      <c r="J40" s="4"/>
      <c r="K40" s="18">
        <v>27884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75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14247</v>
      </c>
    </row>
    <row r="43" spans="1:11" ht="15.75">
      <c r="A43" s="8" t="s">
        <v>42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797.8320000000001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8">
        <f>Лист2!K47+Лист2!W47+Лист2!AI47</f>
        <v>29366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44410.832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23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24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76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1" ht="15">
      <c r="A68" s="2" t="s">
        <v>66</v>
      </c>
      <c r="B68" s="3"/>
      <c r="C68" s="3"/>
      <c r="D68" s="3"/>
      <c r="E68" s="3"/>
      <c r="F68" s="3"/>
      <c r="G68" s="3"/>
      <c r="H68" s="3"/>
      <c r="I68" s="3"/>
      <c r="J68" s="4"/>
      <c r="K68" s="15"/>
    </row>
    <row r="69" spans="1:12" ht="15">
      <c r="A69" s="2" t="s">
        <v>69</v>
      </c>
      <c r="B69" s="3"/>
      <c r="C69" s="3"/>
      <c r="D69" s="3"/>
      <c r="E69" s="3"/>
      <c r="F69" s="3"/>
      <c r="G69" s="3"/>
      <c r="H69" s="3"/>
      <c r="I69" s="3"/>
      <c r="J69" s="4"/>
      <c r="K69" s="15">
        <f>K36+K39-K56</f>
        <v>15096.552000000003</v>
      </c>
      <c r="L69" s="19"/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1266.4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27</v>
      </c>
    </row>
    <row r="72" spans="1:11" ht="15">
      <c r="A72" s="2" t="s">
        <v>77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29405.808000000005</v>
      </c>
    </row>
    <row r="73" spans="1:11" ht="15">
      <c r="A73" s="2" t="s">
        <v>78</v>
      </c>
      <c r="B73" s="3"/>
      <c r="C73" s="3"/>
      <c r="D73" s="3"/>
      <c r="E73" s="3"/>
      <c r="F73" s="3"/>
      <c r="G73" s="3"/>
      <c r="H73" s="3"/>
      <c r="I73" s="3"/>
      <c r="J73" s="4"/>
      <c r="K73" s="18">
        <v>20818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75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14247</v>
      </c>
    </row>
    <row r="76" spans="1:11" ht="15.75">
      <c r="A76" s="8" t="s">
        <v>42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797.8320000000001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8">
        <f>Лист2!K78+Лист2!W78+Лист2!AI78</f>
        <v>1903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92</v>
      </c>
      <c r="B88" s="3"/>
      <c r="C88" s="3"/>
      <c r="D88" s="3"/>
      <c r="E88" s="3"/>
      <c r="F88" s="3"/>
      <c r="G88" s="3"/>
      <c r="H88" s="3"/>
      <c r="I88" s="3"/>
      <c r="J88" s="4"/>
      <c r="K88" s="6"/>
    </row>
    <row r="89" spans="1:11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16947.832000000002</v>
      </c>
    </row>
    <row r="90" spans="1:11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23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24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93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1" ht="15">
      <c r="A101" s="2" t="s">
        <v>83</v>
      </c>
      <c r="B101" s="3"/>
      <c r="C101" s="3"/>
      <c r="D101" s="3"/>
      <c r="E101" s="3"/>
      <c r="F101" s="3"/>
      <c r="G101" s="3"/>
      <c r="H101" s="3"/>
      <c r="I101" s="3"/>
      <c r="J101" s="4"/>
      <c r="K101" s="15"/>
    </row>
    <row r="102" spans="1:11" ht="15">
      <c r="A102" s="2" t="s">
        <v>86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K69+K72-K89</f>
        <v>27554.528000000006</v>
      </c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1266.4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27</v>
      </c>
    </row>
    <row r="105" spans="1:11" ht="15">
      <c r="A105" s="2" t="s">
        <v>94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29405.808000000005</v>
      </c>
    </row>
    <row r="106" spans="1:11" ht="15">
      <c r="A106" s="2" t="s">
        <v>95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75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14247</v>
      </c>
    </row>
    <row r="109" spans="1:11" ht="15.75">
      <c r="A109" s="8" t="s">
        <v>42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797.8320000000001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/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8">
        <f>Лист2!AI109+Лист2!W109+Лист2!K109</f>
        <v>12224</v>
      </c>
    </row>
    <row r="112" spans="1:15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N112" s="20"/>
      <c r="O112" s="20"/>
    </row>
    <row r="113" spans="1:15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N113" s="20"/>
      <c r="O113" s="19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96</v>
      </c>
      <c r="B121" s="3"/>
      <c r="C121" s="3"/>
      <c r="D121" s="3"/>
      <c r="E121" s="3"/>
      <c r="F121" s="3"/>
      <c r="G121" s="3"/>
      <c r="H121" s="3"/>
      <c r="I121" s="3"/>
      <c r="J121" s="4"/>
      <c r="K121" s="6"/>
    </row>
    <row r="122" spans="1:11" ht="15">
      <c r="A122" s="9" t="s">
        <v>15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K108+K109+K111</f>
        <v>27268.832000000002</v>
      </c>
    </row>
    <row r="123" spans="1:11" ht="15.75">
      <c r="A123" s="12"/>
      <c r="B123" s="7" t="s">
        <v>16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17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18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23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20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21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22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1" ht="15">
      <c r="A131" s="24" t="s">
        <v>97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8">
        <f>K105*4+K5</f>
        <v>140153.83200000002</v>
      </c>
    </row>
    <row r="132" spans="1:11" ht="15">
      <c r="A132" s="25" t="s">
        <v>98</v>
      </c>
      <c r="B132" s="26"/>
      <c r="C132" s="26"/>
      <c r="D132" s="26"/>
      <c r="E132" s="26"/>
      <c r="F132" s="26"/>
      <c r="G132" s="26"/>
      <c r="H132" s="26"/>
      <c r="I132" s="26"/>
      <c r="J132" s="11"/>
      <c r="K132" s="18">
        <f>K122+K89+K56+K25</f>
        <v>110462.32800000001</v>
      </c>
    </row>
    <row r="133" spans="1:11" ht="15">
      <c r="A133" s="24" t="s">
        <v>99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/>
    </row>
    <row r="134" spans="1:11" ht="15.75">
      <c r="A134" s="8" t="s">
        <v>75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56988</v>
      </c>
    </row>
    <row r="135" spans="1:11" ht="15.75">
      <c r="A135" s="8" t="s">
        <v>42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3191.3280000000004</v>
      </c>
    </row>
    <row r="136" spans="1:11" ht="15.75">
      <c r="A136" s="27" t="s">
        <v>3</v>
      </c>
      <c r="B136" s="26"/>
      <c r="C136" s="26"/>
      <c r="D136" s="26"/>
      <c r="E136" s="26"/>
      <c r="F136" s="26"/>
      <c r="G136" s="26"/>
      <c r="H136" s="26"/>
      <c r="I136" s="26"/>
      <c r="J136" s="11"/>
      <c r="K136" s="18"/>
    </row>
    <row r="137" spans="1:11" ht="15.75">
      <c r="A137" s="27" t="s">
        <v>4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8">
        <f>K111+K78+K45+K14</f>
        <v>50283</v>
      </c>
    </row>
    <row r="138" spans="1:11" ht="15">
      <c r="A138" s="2" t="s">
        <v>100</v>
      </c>
      <c r="B138" s="3"/>
      <c r="C138" s="3"/>
      <c r="D138" s="3"/>
      <c r="E138" s="3"/>
      <c r="F138" s="3"/>
      <c r="G138" s="3"/>
      <c r="H138" s="3"/>
      <c r="I138" s="3"/>
      <c r="J138" s="4"/>
      <c r="K138" s="17"/>
    </row>
    <row r="139" spans="1:11" ht="15">
      <c r="A139" s="2" t="s">
        <v>101</v>
      </c>
      <c r="B139" s="3"/>
      <c r="C139" s="3"/>
      <c r="D139" s="3"/>
      <c r="E139" s="3"/>
      <c r="F139" s="3"/>
      <c r="G139" s="3"/>
      <c r="H139" s="3"/>
      <c r="I139" s="3"/>
      <c r="J139" s="4"/>
      <c r="K139" s="18">
        <f>K131-K132</f>
        <v>29691.504000000015</v>
      </c>
    </row>
    <row r="140" spans="1:11" ht="15">
      <c r="A140" s="2" t="s">
        <v>102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16892</v>
      </c>
    </row>
    <row r="141" spans="1:11" ht="15">
      <c r="A141" s="2" t="s">
        <v>103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7234</v>
      </c>
    </row>
    <row r="142" spans="1:11" ht="15">
      <c r="A142" s="28" t="s">
        <v>104</v>
      </c>
      <c r="B142" s="29"/>
      <c r="C142" s="29"/>
      <c r="D142" s="29"/>
      <c r="E142" s="29"/>
      <c r="F142" s="29"/>
      <c r="G142" s="29"/>
      <c r="H142" s="29"/>
      <c r="I142" s="29"/>
      <c r="J142" s="30"/>
      <c r="K142" s="17">
        <v>1158</v>
      </c>
    </row>
    <row r="143" spans="1:11" ht="15">
      <c r="A143" s="2" t="s">
        <v>105</v>
      </c>
      <c r="B143" s="14"/>
      <c r="C143" s="14"/>
      <c r="D143" s="14"/>
      <c r="E143" s="14"/>
      <c r="F143" s="14"/>
      <c r="G143" s="14"/>
      <c r="H143" s="14"/>
      <c r="I143" s="14"/>
      <c r="J143" s="4"/>
      <c r="K143" s="17">
        <v>1793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9"/>
  <sheetViews>
    <sheetView workbookViewId="0" topLeftCell="A94">
      <selection activeCell="AI130" sqref="AI130"/>
    </sheetView>
  </sheetViews>
  <sheetFormatPr defaultColWidth="9.00390625" defaultRowHeight="12.75"/>
  <cols>
    <col min="10" max="10" width="18.37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 t="s">
        <v>39</v>
      </c>
      <c r="O2" s="1"/>
      <c r="P2" s="1"/>
      <c r="Q2" s="1"/>
      <c r="R2" s="1"/>
      <c r="S2" s="1"/>
      <c r="T2" s="1"/>
      <c r="U2" s="1"/>
      <c r="Y2" s="1"/>
      <c r="Z2" s="1" t="s">
        <v>40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21"/>
      <c r="M4" s="2" t="s">
        <v>30</v>
      </c>
      <c r="N4" s="3"/>
      <c r="O4" s="3"/>
      <c r="P4" s="3"/>
      <c r="Q4" s="3"/>
      <c r="R4" s="3"/>
      <c r="S4" s="3"/>
      <c r="T4" s="3"/>
      <c r="U4" s="3"/>
      <c r="V4" s="4"/>
      <c r="W4" s="21"/>
      <c r="Y4" s="2" t="s">
        <v>31</v>
      </c>
      <c r="Z4" s="3"/>
      <c r="AA4" s="3"/>
      <c r="AB4" s="3"/>
      <c r="AC4" s="3"/>
      <c r="AD4" s="3"/>
      <c r="AE4" s="3"/>
      <c r="AF4" s="3"/>
      <c r="AG4" s="3"/>
      <c r="AH4" s="4"/>
      <c r="AI4" s="21"/>
    </row>
    <row r="5" spans="1:35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>
        <v>22530.6</v>
      </c>
      <c r="M5" s="2" t="s">
        <v>32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27317.592</v>
      </c>
      <c r="Y5" s="2" t="s">
        <v>33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26760.584000000006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1266.4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1266.4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1266.4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27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27</v>
      </c>
    </row>
    <row r="8" spans="1:35" ht="15">
      <c r="A8" s="2" t="s">
        <v>34</v>
      </c>
      <c r="B8" s="3"/>
      <c r="C8" s="3"/>
      <c r="D8" s="3"/>
      <c r="E8" s="3"/>
      <c r="F8" s="3"/>
      <c r="G8" s="3"/>
      <c r="H8" s="3"/>
      <c r="I8" s="3"/>
      <c r="J8" s="4"/>
      <c r="K8" s="17">
        <v>7.74</v>
      </c>
      <c r="M8" s="2" t="s">
        <v>34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7.74</v>
      </c>
      <c r="Y8" s="2" t="s">
        <v>34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7.74</v>
      </c>
    </row>
    <row r="9" spans="1:35" ht="15">
      <c r="A9" s="2" t="s">
        <v>35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9801.936000000002</v>
      </c>
      <c r="M9" s="2" t="s">
        <v>36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9801.936000000002</v>
      </c>
      <c r="Y9" s="2" t="s">
        <v>37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9801.936000000002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41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4749</v>
      </c>
      <c r="M11" s="8" t="s">
        <v>41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4749</v>
      </c>
      <c r="Y11" s="8" t="s">
        <v>41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4749</v>
      </c>
    </row>
    <row r="12" spans="1:35" ht="15.75">
      <c r="A12" s="8" t="s">
        <v>42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265.944</v>
      </c>
      <c r="M12" s="8" t="s">
        <v>42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265.944</v>
      </c>
      <c r="Y12" s="8" t="s">
        <v>42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265.944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>
        <f>W19</f>
        <v>5344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>
        <f>AI24</f>
        <v>1446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>
        <f>2672*2</f>
        <v>5344</v>
      </c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43</v>
      </c>
      <c r="Z24" s="3"/>
      <c r="AA24" s="3"/>
      <c r="AB24" s="3"/>
      <c r="AC24" s="3"/>
      <c r="AD24" s="3"/>
      <c r="AE24" s="3"/>
      <c r="AF24" s="3"/>
      <c r="AG24" s="3"/>
      <c r="AH24" s="4"/>
      <c r="AI24" s="5">
        <v>1446</v>
      </c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5014.944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W11+W12+W14</f>
        <v>10358.944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AI11+AI12+AI14</f>
        <v>6460.944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24</v>
      </c>
      <c r="C34" s="1"/>
      <c r="D34" s="1"/>
      <c r="E34" s="1"/>
      <c r="F34" s="1"/>
      <c r="G34" s="1"/>
      <c r="H34" s="1"/>
      <c r="I34" s="1"/>
      <c r="M34" s="1"/>
      <c r="N34" s="1" t="s">
        <v>24</v>
      </c>
      <c r="O34" s="1"/>
      <c r="P34" s="1"/>
      <c r="Q34" s="1"/>
      <c r="R34" s="1"/>
      <c r="S34" s="1"/>
      <c r="T34" s="1"/>
      <c r="U34" s="1"/>
      <c r="Y34" s="1"/>
      <c r="Z34" s="1" t="s">
        <v>24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44</v>
      </c>
      <c r="C35" s="1"/>
      <c r="D35" s="1"/>
      <c r="E35" s="1"/>
      <c r="F35" s="1"/>
      <c r="G35" s="1"/>
      <c r="H35" s="1"/>
      <c r="I35" s="1"/>
      <c r="M35" s="1"/>
      <c r="N35" s="1" t="s">
        <v>45</v>
      </c>
      <c r="O35" s="1"/>
      <c r="P35" s="1"/>
      <c r="Q35" s="1"/>
      <c r="R35" s="1"/>
      <c r="S35" s="1"/>
      <c r="T35" s="1"/>
      <c r="U35" s="1"/>
      <c r="Y35" s="1"/>
      <c r="Z35" s="1" t="s">
        <v>46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47</v>
      </c>
      <c r="B37" s="3"/>
      <c r="C37" s="3"/>
      <c r="D37" s="3"/>
      <c r="E37" s="3"/>
      <c r="F37" s="3"/>
      <c r="G37" s="3"/>
      <c r="H37" s="3"/>
      <c r="I37" s="3"/>
      <c r="J37" s="4"/>
      <c r="K37" s="21"/>
      <c r="M37" s="2" t="s">
        <v>57</v>
      </c>
      <c r="N37" s="3"/>
      <c r="O37" s="3"/>
      <c r="P37" s="3"/>
      <c r="Q37" s="3"/>
      <c r="R37" s="3"/>
      <c r="S37" s="3"/>
      <c r="T37" s="3"/>
      <c r="U37" s="3"/>
      <c r="V37" s="4"/>
      <c r="W37" s="21"/>
      <c r="Y37" s="2" t="s">
        <v>60</v>
      </c>
      <c r="Z37" s="3"/>
      <c r="AA37" s="3"/>
      <c r="AB37" s="3"/>
      <c r="AC37" s="3"/>
      <c r="AD37" s="3"/>
      <c r="AE37" s="3"/>
      <c r="AF37" s="3"/>
      <c r="AG37" s="3"/>
      <c r="AH37" s="4"/>
      <c r="AI37" s="21"/>
    </row>
    <row r="38" spans="1:35" ht="15">
      <c r="A38" s="2" t="s">
        <v>48</v>
      </c>
      <c r="B38" s="3"/>
      <c r="C38" s="3"/>
      <c r="D38" s="3"/>
      <c r="E38" s="3"/>
      <c r="F38" s="3"/>
      <c r="G38" s="3"/>
      <c r="H38" s="3"/>
      <c r="I38" s="3"/>
      <c r="J38" s="4"/>
      <c r="K38" s="15">
        <f>AI5+AI9-AI25</f>
        <v>30101.576000000005</v>
      </c>
      <c r="M38" s="2" t="s">
        <v>58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K38+K42-K58</f>
        <v>31201.568000000003</v>
      </c>
      <c r="Y38" s="2" t="s">
        <v>61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W38+W42-W58</f>
        <v>22634.56</v>
      </c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1266.4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1266.4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1266.4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27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27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27</v>
      </c>
    </row>
    <row r="41" spans="1:35" ht="15">
      <c r="A41" s="2" t="s">
        <v>34</v>
      </c>
      <c r="B41" s="3"/>
      <c r="C41" s="3"/>
      <c r="D41" s="3"/>
      <c r="E41" s="3"/>
      <c r="F41" s="3"/>
      <c r="G41" s="3"/>
      <c r="H41" s="3"/>
      <c r="I41" s="3"/>
      <c r="J41" s="4"/>
      <c r="K41" s="17">
        <v>7.74</v>
      </c>
      <c r="M41" s="2" t="s">
        <v>34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7.74</v>
      </c>
      <c r="Y41" s="2" t="s">
        <v>34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7.74</v>
      </c>
    </row>
    <row r="42" spans="1:35" ht="15">
      <c r="A42" s="2" t="s">
        <v>49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9801.936000000002</v>
      </c>
      <c r="M42" s="2" t="s">
        <v>59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9801.936000000002</v>
      </c>
      <c r="Y42" s="2" t="s">
        <v>62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9801.936000000002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41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4749</v>
      </c>
      <c r="M44" s="8" t="s">
        <v>41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4749</v>
      </c>
      <c r="Y44" s="8" t="s">
        <v>41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4749</v>
      </c>
    </row>
    <row r="45" spans="1:35" ht="15.75">
      <c r="A45" s="8" t="s">
        <v>42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265.944</v>
      </c>
      <c r="M45" s="8" t="s">
        <v>42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265.944</v>
      </c>
      <c r="Y45" s="8" t="s">
        <v>42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265.944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/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/>
      <c r="Y46" s="8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8"/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>
        <f>K48+K52</f>
        <v>3687</v>
      </c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>
        <f>W49+W52</f>
        <v>13354</v>
      </c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>
        <f>AI48+AI49+AI52+AI57</f>
        <v>12325</v>
      </c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>
        <v>347</v>
      </c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>
        <v>5689</v>
      </c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>
        <v>6674</v>
      </c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>
        <v>2696</v>
      </c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>
        <v>3340</v>
      </c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>
        <f>4008+2672</f>
        <v>6680</v>
      </c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>
        <v>3340</v>
      </c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79</v>
      </c>
      <c r="Z57" s="3"/>
      <c r="AA57" s="3"/>
      <c r="AB57" s="3"/>
      <c r="AC57" s="3"/>
      <c r="AD57" s="3"/>
      <c r="AE57" s="3"/>
      <c r="AF57" s="3"/>
      <c r="AG57" s="3"/>
      <c r="AH57" s="4"/>
      <c r="AI57" s="5">
        <v>600</v>
      </c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K44+K45+K47</f>
        <v>8701.944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W44+W45+W47</f>
        <v>18368.944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AI44+AI45+AI47</f>
        <v>17339.944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6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  <c r="AJ61" s="20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2" t="s">
        <v>63</v>
      </c>
      <c r="R67" s="23" t="s">
        <v>64</v>
      </c>
      <c r="AD67" s="23" t="s">
        <v>65</v>
      </c>
    </row>
    <row r="68" spans="1:35" ht="15">
      <c r="A68" s="2" t="s">
        <v>66</v>
      </c>
      <c r="B68" s="3"/>
      <c r="C68" s="3"/>
      <c r="D68" s="3"/>
      <c r="E68" s="3"/>
      <c r="F68" s="3"/>
      <c r="G68" s="3"/>
      <c r="H68" s="3"/>
      <c r="I68" s="3"/>
      <c r="J68" s="4"/>
      <c r="K68" s="21"/>
      <c r="M68" s="2" t="s">
        <v>67</v>
      </c>
      <c r="N68" s="3"/>
      <c r="O68" s="3"/>
      <c r="P68" s="3"/>
      <c r="Q68" s="3"/>
      <c r="R68" s="3"/>
      <c r="S68" s="3"/>
      <c r="T68" s="3"/>
      <c r="U68" s="3"/>
      <c r="V68" s="4"/>
      <c r="W68" s="21"/>
      <c r="Y68" s="2" t="s">
        <v>68</v>
      </c>
      <c r="Z68" s="3"/>
      <c r="AA68" s="3"/>
      <c r="AB68" s="3"/>
      <c r="AC68" s="3"/>
      <c r="AD68" s="3"/>
      <c r="AE68" s="3"/>
      <c r="AF68" s="3"/>
      <c r="AG68" s="3"/>
      <c r="AH68" s="4"/>
      <c r="AI68" s="21"/>
    </row>
    <row r="69" spans="1:35" ht="15">
      <c r="A69" s="2" t="s">
        <v>69</v>
      </c>
      <c r="B69" s="3"/>
      <c r="C69" s="3"/>
      <c r="D69" s="3"/>
      <c r="E69" s="3"/>
      <c r="F69" s="3"/>
      <c r="G69" s="3"/>
      <c r="H69" s="3"/>
      <c r="I69" s="3"/>
      <c r="J69" s="4"/>
      <c r="K69" s="15">
        <f>AI38+AI42-AI58</f>
        <v>15096.552000000003</v>
      </c>
      <c r="M69" s="2" t="s">
        <v>70</v>
      </c>
      <c r="N69" s="3"/>
      <c r="O69" s="3"/>
      <c r="P69" s="3"/>
      <c r="Q69" s="3"/>
      <c r="R69" s="3"/>
      <c r="S69" s="3"/>
      <c r="T69" s="3"/>
      <c r="U69" s="3"/>
      <c r="V69" s="4"/>
      <c r="W69" s="15">
        <f>K69+K73-K89</f>
        <v>18180.544000000005</v>
      </c>
      <c r="Y69" s="2" t="s">
        <v>71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W69+W73-W89</f>
        <v>22867.536000000007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1266.4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1266.4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1266.4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27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27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27</v>
      </c>
    </row>
    <row r="72" spans="1:35" ht="15">
      <c r="A72" s="2" t="s">
        <v>34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7.74</v>
      </c>
      <c r="M72" s="2" t="s">
        <v>34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7.74</v>
      </c>
      <c r="Y72" s="2" t="s">
        <v>34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7.74</v>
      </c>
    </row>
    <row r="73" spans="1:35" ht="15">
      <c r="A73" s="2" t="s">
        <v>72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9801.936000000002</v>
      </c>
      <c r="M73" s="2" t="s">
        <v>73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9801.936000000002</v>
      </c>
      <c r="Y73" s="2" t="s">
        <v>74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9801.936000000002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75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4749</v>
      </c>
      <c r="M75" s="8" t="s">
        <v>75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4749</v>
      </c>
      <c r="Y75" s="8" t="s">
        <v>75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4749</v>
      </c>
    </row>
    <row r="76" spans="1:35" ht="15.75">
      <c r="A76" s="8" t="s">
        <v>42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265.944</v>
      </c>
      <c r="M76" s="8" t="s">
        <v>42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265.944</v>
      </c>
      <c r="Y76" s="8" t="s">
        <v>42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265.944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>
        <f>K80+K88</f>
        <v>1703</v>
      </c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>
        <f>W88</f>
        <v>100</v>
      </c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>
        <f>AI88</f>
        <v>100</v>
      </c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>
        <f>330+1273</f>
        <v>1603</v>
      </c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79</v>
      </c>
      <c r="B88" s="3"/>
      <c r="C88" s="3"/>
      <c r="D88" s="3"/>
      <c r="E88" s="3"/>
      <c r="F88" s="3"/>
      <c r="G88" s="3"/>
      <c r="H88" s="3"/>
      <c r="I88" s="3"/>
      <c r="J88" s="4"/>
      <c r="K88" s="5">
        <v>100</v>
      </c>
      <c r="M88" s="2" t="s">
        <v>79</v>
      </c>
      <c r="N88" s="3"/>
      <c r="O88" s="3"/>
      <c r="P88" s="3"/>
      <c r="Q88" s="3"/>
      <c r="R88" s="3"/>
      <c r="S88" s="3"/>
      <c r="T88" s="3"/>
      <c r="U88" s="3"/>
      <c r="V88" s="4"/>
      <c r="W88" s="5">
        <v>100</v>
      </c>
      <c r="Y88" s="2" t="s">
        <v>79</v>
      </c>
      <c r="Z88" s="3"/>
      <c r="AA88" s="3"/>
      <c r="AB88" s="3"/>
      <c r="AC88" s="3"/>
      <c r="AD88" s="3"/>
      <c r="AE88" s="3"/>
      <c r="AF88" s="3"/>
      <c r="AG88" s="3"/>
      <c r="AH88" s="4"/>
      <c r="AI88" s="5">
        <v>100</v>
      </c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6717.944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W75+W76+W78</f>
        <v>5114.944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AI75+AI76+AI78</f>
        <v>5114.944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2" t="s">
        <v>80</v>
      </c>
      <c r="R98" s="23" t="s">
        <v>81</v>
      </c>
      <c r="AD98" s="23" t="s">
        <v>82</v>
      </c>
    </row>
    <row r="99" spans="1:35" ht="15">
      <c r="A99" s="2" t="s">
        <v>83</v>
      </c>
      <c r="B99" s="3"/>
      <c r="C99" s="3"/>
      <c r="D99" s="3"/>
      <c r="E99" s="3"/>
      <c r="F99" s="3"/>
      <c r="G99" s="3"/>
      <c r="H99" s="3"/>
      <c r="I99" s="3"/>
      <c r="J99" s="4"/>
      <c r="K99" s="21"/>
      <c r="M99" s="2" t="s">
        <v>84</v>
      </c>
      <c r="N99" s="3"/>
      <c r="O99" s="3"/>
      <c r="P99" s="3"/>
      <c r="Q99" s="3"/>
      <c r="R99" s="3"/>
      <c r="S99" s="3"/>
      <c r="T99" s="3"/>
      <c r="U99" s="3"/>
      <c r="V99" s="4"/>
      <c r="W99" s="21"/>
      <c r="Y99" s="2" t="s">
        <v>85</v>
      </c>
      <c r="Z99" s="3"/>
      <c r="AA99" s="3"/>
      <c r="AB99" s="3"/>
      <c r="AC99" s="3"/>
      <c r="AD99" s="3"/>
      <c r="AE99" s="3"/>
      <c r="AF99" s="3"/>
      <c r="AG99" s="3"/>
      <c r="AH99" s="4"/>
      <c r="AI99" s="21"/>
    </row>
    <row r="100" spans="1:35" ht="15">
      <c r="A100" s="2" t="s">
        <v>86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AI69+AI73-AI89</f>
        <v>27554.52800000001</v>
      </c>
      <c r="M100" s="2" t="s">
        <v>87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K100+K104-K120</f>
        <v>28901.520000000008</v>
      </c>
      <c r="Y100" s="2" t="s">
        <v>88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5">
        <f>W100+W104-W120</f>
        <v>28344.512000000006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1266.4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1266.4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1266.4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27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27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27</v>
      </c>
    </row>
    <row r="103" spans="1:35" ht="15">
      <c r="A103" s="2" t="s">
        <v>34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7.74</v>
      </c>
      <c r="M103" s="2" t="s">
        <v>34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7.74</v>
      </c>
      <c r="Y103" s="2" t="s">
        <v>34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7.74</v>
      </c>
    </row>
    <row r="104" spans="1:35" ht="15">
      <c r="A104" s="2" t="s">
        <v>89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9801.936000000002</v>
      </c>
      <c r="M104" s="2" t="s">
        <v>90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9801.936000000002</v>
      </c>
      <c r="Y104" s="2" t="s">
        <v>91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9801.936000000002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75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4749</v>
      </c>
      <c r="M106" s="8" t="s">
        <v>75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4749</v>
      </c>
      <c r="Y106" s="8" t="s">
        <v>75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4749</v>
      </c>
    </row>
    <row r="107" spans="1:35" ht="15.75">
      <c r="A107" s="8" t="s">
        <v>42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265.944</v>
      </c>
      <c r="M107" s="8" t="s">
        <v>42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265.944</v>
      </c>
      <c r="Y107" s="8" t="s">
        <v>42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265.944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>
        <f>K114+100</f>
        <v>3440</v>
      </c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>
        <f>W114</f>
        <v>5344</v>
      </c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>
        <f>AI114+AI119</f>
        <v>3440</v>
      </c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>
        <v>3340</v>
      </c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>
        <f>3340+2004</f>
        <v>5344</v>
      </c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>
        <v>3340</v>
      </c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79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100</v>
      </c>
      <c r="M119" s="2" t="s">
        <v>79</v>
      </c>
      <c r="N119" s="3"/>
      <c r="O119" s="3"/>
      <c r="P119" s="3"/>
      <c r="Q119" s="3"/>
      <c r="R119" s="3"/>
      <c r="S119" s="3"/>
      <c r="T119" s="3"/>
      <c r="U119" s="3"/>
      <c r="V119" s="4"/>
      <c r="W119" s="5">
        <v>100</v>
      </c>
      <c r="Y119" s="2" t="s">
        <v>79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>
        <v>100</v>
      </c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K106+K107+K109</f>
        <v>8454.944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W106+W107+W109</f>
        <v>10358.944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AI106+AI107+AI109</f>
        <v>8454.944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19">
        <f>AI100+AI104-AI120</f>
        <v>29691.504000000004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2013-01-20T17:13:43Z</cp:lastPrinted>
  <dcterms:created xsi:type="dcterms:W3CDTF">2012-04-11T04:13:08Z</dcterms:created>
  <dcterms:modified xsi:type="dcterms:W3CDTF">2014-02-10T10:07:11Z</dcterms:modified>
  <cp:category/>
  <cp:version/>
  <cp:contentType/>
  <cp:contentStatus/>
</cp:coreProperties>
</file>