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<sst xmlns="http://schemas.openxmlformats.org/spreadsheetml/2006/main" count="501" uniqueCount="106">
  <si>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</si>
  <si>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</si>
  <si>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</si>
  <si>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</si>
  <si>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</si>
  <si>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</si>
  <si>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</si>
  <si>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</si>
  <si>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</si>
  <si>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</si>
  <si>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</si>
  <si>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</si>
  <si>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</si>
  <si>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</si>
  <si>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</si>
  <si>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</si>
  <si>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</si>
  <si>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</si>
  <si>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</si>
  <si>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</si>
  <si>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</si>
  <si>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</si>
  <si>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</si>
  <si>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 xml:space="preserve">к. Прочие работы 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</si>
  <si>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</si>
  <si>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</si>
  <si>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</si>
  <si>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</si>
  <si>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коммунальным услугам жилого дома № 67 ул. Пронская за 1 квартал 2013г.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</si>
  <si>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</si>
  <si>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</si>
  <si>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</si>
  <si>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</si>
  <si>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</si>
  <si>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</si>
  <si>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</si>
  <si>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</si>
  <si>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к. Прочие работы</t>
  </si>
  <si>
    <t>коммунальным услугам жилого дома № 67 ул. Пронская за февраль 2013г.</t>
  </si>
  <si>
    <t>коммунальным услугам жилого дома № 67 ул. Пронская за март 2013г.</t>
  </si>
  <si>
    <t>коммунальным услугам жилого дома № 67  ул. Пронская за январь 2013г.</t>
  </si>
  <si>
    <r>
      <t>2</t>
    </r>
    <r>
      <rPr>
        <sz val="12"/>
        <rFont val="Arial Cyr"/>
        <family val="0"/>
      </rPr>
      <t>. Обслуживание газовых сетей (ВГО)</t>
    </r>
  </si>
  <si>
    <r>
      <t>2</t>
    </r>
    <r>
      <rPr>
        <sz val="12"/>
        <rFont val="Arial Cyr"/>
        <family val="0"/>
      </rPr>
      <t>.Обслуживание газовых сетей (ВГО)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</si>
  <si>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</si>
  <si>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67  ул. Пронская за апрель  2013г.</t>
  </si>
  <si>
    <t>коммунальным услугам жилого дома № 67 ул. Пронская за май 2013г.</t>
  </si>
  <si>
    <t>коммунальным услугам жилого дома № 67 ул. Пронская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</si>
  <si>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</si>
  <si>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</si>
  <si>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</si>
  <si>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67 ул. Пронская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</si>
  <si>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</si>
  <si>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</si>
  <si>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</si>
  <si>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</si>
  <si>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</si>
  <si>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</si>
  <si>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</si>
  <si>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</si>
  <si>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</si>
  <si>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</si>
  <si>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</si>
  <si>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</si>
  <si>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</si>
  <si>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</si>
  <si>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</si>
  <si>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</si>
  <si>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</si>
  <si>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</si>
  <si>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</si>
  <si>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</si>
  <si>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</si>
  <si>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</si>
  <si>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</si>
  <si>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</si>
  <si>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</si>
  <si>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67 ул. Пронская за 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</si>
  <si>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</si>
  <si>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</si>
  <si>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</si>
  <si>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</si>
  <si>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</si>
  <si>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</si>
  <si>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</si>
  <si>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</si>
  <si>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</si>
  <si>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</si>
  <si>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</si>
  <si>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</si>
  <si>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</si>
  <si>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</si>
  <si>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</si>
  <si>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</si>
  <si>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 xml:space="preserve">к. Прочие работы  </t>
  </si>
  <si>
    <t>коммунальным услугам жилого дома № 67 ул. Пронская за 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</si>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</sst>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10">
      <selection activeCell="K145" sqref="K145"/>
    </sheetView>
  </sheetViews>
  <sheetFormatPr defaultColWidth="9.00390625" defaultRowHeight="12.75"/>
  <cols>
    <col min="10" max="10" width="17.37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8453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525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12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7">
        <f>Лист2!K9+Лист2!W9+Лист2!AI9</f>
        <v>13077.75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7">
        <v>5957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6"/>
    </row>
    <row r="11" spans="1:11" ht="15.75">
      <c r="A11" s="8" t="s">
        <v>74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Лист2!K11*3</f>
        <v>5906.25</v>
      </c>
    </row>
    <row r="12" spans="1:11" ht="15.75">
      <c r="A12" s="8" t="s">
        <v>75</v>
      </c>
      <c r="B12" s="3"/>
      <c r="C12" s="3"/>
      <c r="D12" s="3"/>
      <c r="E12" s="3"/>
      <c r="F12" s="3"/>
      <c r="G12" s="3"/>
      <c r="H12" s="3"/>
      <c r="I12" s="3"/>
      <c r="J12" s="4"/>
      <c r="K12" s="17">
        <f>Лист2!K12*3</f>
        <v>330.75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7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6">
        <f>Лист2!K14</f>
        <v>121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7">
        <f>K11+K12+K14</f>
        <v>6358</v>
      </c>
    </row>
    <row r="26" spans="1:11" ht="15.75">
      <c r="A26" s="12"/>
      <c r="B26" s="7" t="s">
        <v>55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7">
        <v>595</v>
      </c>
    </row>
    <row r="28" spans="1:11" ht="15">
      <c r="A28" s="2" t="s">
        <v>53</v>
      </c>
      <c r="B28" s="14"/>
      <c r="C28" s="14"/>
      <c r="D28" s="14"/>
      <c r="E28" s="14"/>
      <c r="F28" s="14"/>
      <c r="G28" s="14"/>
      <c r="H28" s="14"/>
      <c r="I28" s="14"/>
      <c r="J28" s="4"/>
      <c r="K28" s="17">
        <v>778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7">
        <v>3046</v>
      </c>
    </row>
    <row r="30" spans="1:11" ht="15">
      <c r="A30" s="2" t="s">
        <v>54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3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7">
        <v>1733</v>
      </c>
      <c r="L36" s="18"/>
      <c r="M36" s="18"/>
    </row>
    <row r="37" spans="1:11" ht="15">
      <c r="A37" s="2" t="s">
        <v>48</v>
      </c>
      <c r="B37" s="3"/>
      <c r="C37" s="3"/>
      <c r="D37" s="3"/>
      <c r="E37" s="3"/>
      <c r="F37" s="3"/>
      <c r="G37" s="3"/>
      <c r="H37" s="3"/>
      <c r="I37" s="3"/>
      <c r="J37" s="4"/>
      <c r="K37" s="15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5">
        <f>K6</f>
        <v>525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6">
        <f>K7</f>
        <v>12</v>
      </c>
    </row>
    <row r="40" spans="1:11" ht="15">
      <c r="A40" s="2" t="s">
        <v>51</v>
      </c>
      <c r="B40" s="3"/>
      <c r="C40" s="3"/>
      <c r="D40" s="3"/>
      <c r="E40" s="3"/>
      <c r="F40" s="3"/>
      <c r="G40" s="3"/>
      <c r="H40" s="3"/>
      <c r="I40" s="3"/>
      <c r="J40" s="4"/>
      <c r="K40" s="17">
        <v>13389</v>
      </c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7">
        <v>3598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6"/>
    </row>
    <row r="43" spans="1:11" ht="15.75">
      <c r="A43" s="8" t="s">
        <v>74</v>
      </c>
      <c r="B43" s="3"/>
      <c r="C43" s="3"/>
      <c r="D43" s="3"/>
      <c r="E43" s="3"/>
      <c r="F43" s="3"/>
      <c r="G43" s="3"/>
      <c r="H43" s="3"/>
      <c r="I43" s="3"/>
      <c r="J43" s="4"/>
      <c r="K43" s="17">
        <f>K11</f>
        <v>5906.25</v>
      </c>
    </row>
    <row r="44" spans="1:11" ht="15.75">
      <c r="A44" s="8" t="s">
        <v>75</v>
      </c>
      <c r="B44" s="3"/>
      <c r="C44" s="3"/>
      <c r="D44" s="3"/>
      <c r="E44" s="3"/>
      <c r="F44" s="3"/>
      <c r="G44" s="3"/>
      <c r="H44" s="3"/>
      <c r="I44" s="3"/>
      <c r="J44" s="4"/>
      <c r="K44" s="17">
        <f>K12</f>
        <v>330.75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7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23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14</v>
      </c>
      <c r="B57" s="10"/>
      <c r="C57" s="10"/>
      <c r="D57" s="10"/>
      <c r="E57" s="10"/>
      <c r="F57" s="10"/>
      <c r="G57" s="10"/>
      <c r="H57" s="10"/>
      <c r="I57" s="10"/>
      <c r="J57" s="11"/>
      <c r="K57" s="17">
        <f>K43+K44</f>
        <v>6237</v>
      </c>
    </row>
    <row r="58" spans="1:11" ht="15.75">
      <c r="A58" s="12"/>
      <c r="B58" s="7" t="s">
        <v>15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16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7"/>
      <c r="L69" s="18"/>
    </row>
    <row r="70" spans="1:11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5">
        <v>5417.2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5">
        <f>K38</f>
        <v>525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6">
        <f>K39</f>
        <v>12</v>
      </c>
    </row>
    <row r="73" spans="1:11" ht="15">
      <c r="A73" s="2" t="s">
        <v>77</v>
      </c>
      <c r="B73" s="3"/>
      <c r="C73" s="3"/>
      <c r="D73" s="3"/>
      <c r="E73" s="3"/>
      <c r="F73" s="3"/>
      <c r="G73" s="3"/>
      <c r="H73" s="3"/>
      <c r="I73" s="3"/>
      <c r="J73" s="4"/>
      <c r="K73" s="17">
        <f>K40</f>
        <v>13389</v>
      </c>
    </row>
    <row r="74" spans="1:11" ht="15">
      <c r="A74" s="2" t="s">
        <v>92</v>
      </c>
      <c r="B74" s="3"/>
      <c r="C74" s="3"/>
      <c r="D74" s="3"/>
      <c r="E74" s="3"/>
      <c r="F74" s="3"/>
      <c r="G74" s="3"/>
      <c r="H74" s="3"/>
      <c r="I74" s="3"/>
      <c r="J74" s="4"/>
      <c r="K74" s="17">
        <v>1880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6"/>
    </row>
    <row r="76" spans="1:11" ht="15.75">
      <c r="A76" s="8" t="s">
        <v>74</v>
      </c>
      <c r="B76" s="3"/>
      <c r="C76" s="3"/>
      <c r="D76" s="3"/>
      <c r="E76" s="3"/>
      <c r="F76" s="3"/>
      <c r="G76" s="3"/>
      <c r="H76" s="3"/>
      <c r="I76" s="3"/>
      <c r="J76" s="4"/>
      <c r="K76" s="17">
        <f>K43</f>
        <v>5906.25</v>
      </c>
    </row>
    <row r="77" spans="1:11" ht="15.75">
      <c r="A77" s="8" t="s">
        <v>75</v>
      </c>
      <c r="B77" s="3"/>
      <c r="C77" s="3"/>
      <c r="D77" s="3"/>
      <c r="E77" s="3"/>
      <c r="F77" s="3"/>
      <c r="G77" s="3"/>
      <c r="H77" s="3"/>
      <c r="I77" s="3"/>
      <c r="J77" s="4"/>
      <c r="K77" s="17">
        <f>K44</f>
        <v>330.75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7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7"/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23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14</v>
      </c>
      <c r="B90" s="10"/>
      <c r="C90" s="10"/>
      <c r="D90" s="10"/>
      <c r="E90" s="10"/>
      <c r="F90" s="10"/>
      <c r="G90" s="10"/>
      <c r="H90" s="10"/>
      <c r="I90" s="10"/>
      <c r="J90" s="11"/>
      <c r="K90" s="17">
        <f>K76+K77</f>
        <v>6237</v>
      </c>
    </row>
    <row r="91" spans="1:11" ht="15.75">
      <c r="A91" s="12"/>
      <c r="B91" s="7" t="s">
        <v>15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16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17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19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20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21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94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81</v>
      </c>
      <c r="B102" s="3"/>
      <c r="C102" s="3"/>
      <c r="D102" s="3"/>
      <c r="E102" s="3"/>
      <c r="F102" s="3"/>
      <c r="G102" s="3"/>
      <c r="H102" s="3"/>
      <c r="I102" s="3"/>
      <c r="J102" s="4"/>
      <c r="K102" s="17"/>
      <c r="L102" s="18"/>
    </row>
    <row r="103" spans="1:11" ht="15">
      <c r="A103" s="2" t="s">
        <v>84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12567.7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K71</f>
        <v>525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K72</f>
        <v>12</v>
      </c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K73</f>
        <v>13389</v>
      </c>
    </row>
    <row r="107" spans="1:11" ht="15">
      <c r="A107" s="2" t="s">
        <v>96</v>
      </c>
      <c r="B107" s="3"/>
      <c r="C107" s="3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74</v>
      </c>
      <c r="B109" s="3"/>
      <c r="C109" s="3"/>
      <c r="D109" s="3"/>
      <c r="E109" s="3"/>
      <c r="F109" s="3"/>
      <c r="G109" s="3"/>
      <c r="H109" s="3"/>
      <c r="I109" s="3"/>
      <c r="J109" s="4"/>
      <c r="K109" s="17">
        <f>K76</f>
        <v>5906.25</v>
      </c>
    </row>
    <row r="110" spans="1:11" ht="15.75">
      <c r="A110" s="8" t="s">
        <v>75</v>
      </c>
      <c r="B110" s="3"/>
      <c r="C110" s="3"/>
      <c r="D110" s="3"/>
      <c r="E110" s="3"/>
      <c r="F110" s="3"/>
      <c r="G110" s="3"/>
      <c r="H110" s="3"/>
      <c r="I110" s="3"/>
      <c r="J110" s="4"/>
      <c r="K110" s="17">
        <f>K77</f>
        <v>330.75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7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7">
        <f>Лист2!AI109</f>
        <v>39000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23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14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7">
        <f>K109+K110+K112</f>
        <v>45237</v>
      </c>
    </row>
    <row r="124" spans="1:11" ht="15.75">
      <c r="A124" s="12"/>
      <c r="B124" s="7" t="s">
        <v>15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16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17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19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20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21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>
        <f>K106*3+K8-K4</f>
        <v>44791.75</v>
      </c>
      <c r="L132" s="18"/>
    </row>
    <row r="133" spans="1:12" ht="15">
      <c r="A133" s="25" t="s">
        <v>98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7">
        <f>K123+K90+K57+K25</f>
        <v>64069</v>
      </c>
      <c r="L133" s="18"/>
    </row>
    <row r="134" spans="1:11" ht="15">
      <c r="A134" s="24" t="s">
        <v>99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6"/>
    </row>
    <row r="135" spans="1:11" ht="15.75">
      <c r="A135" s="8" t="s">
        <v>74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6">
        <f>K109*4</f>
        <v>23625</v>
      </c>
    </row>
    <row r="136" spans="1:11" ht="15.75">
      <c r="A136" s="8" t="s">
        <v>75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6">
        <f>K110*4</f>
        <v>1323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6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7">
        <f>K112+K14</f>
        <v>39121</v>
      </c>
    </row>
    <row r="139" spans="1:12" ht="15">
      <c r="A139" s="2" t="s">
        <v>100</v>
      </c>
      <c r="B139" s="3"/>
      <c r="C139" s="3"/>
      <c r="D139" s="3"/>
      <c r="E139" s="3"/>
      <c r="F139" s="3"/>
      <c r="G139" s="3"/>
      <c r="H139" s="3"/>
      <c r="I139" s="3"/>
      <c r="J139" s="4"/>
      <c r="K139" s="16">
        <v>19277</v>
      </c>
      <c r="L139" s="18"/>
    </row>
    <row r="140" spans="1:11" ht="15">
      <c r="A140" s="2" t="s">
        <v>101</v>
      </c>
      <c r="B140" s="3"/>
      <c r="C140" s="3"/>
      <c r="D140" s="3"/>
      <c r="E140" s="3"/>
      <c r="F140" s="3"/>
      <c r="G140" s="3"/>
      <c r="H140" s="3"/>
      <c r="I140" s="3"/>
      <c r="J140" s="4"/>
      <c r="K140" s="16"/>
    </row>
    <row r="141" spans="1:11" ht="15">
      <c r="A141" s="2" t="s">
        <v>102</v>
      </c>
      <c r="B141" s="3"/>
      <c r="C141" s="3"/>
      <c r="D141" s="3"/>
      <c r="E141" s="3"/>
      <c r="F141" s="3"/>
      <c r="G141" s="3"/>
      <c r="H141" s="3"/>
      <c r="I141" s="3"/>
      <c r="J141" s="4"/>
      <c r="K141" s="16">
        <v>1550</v>
      </c>
    </row>
    <row r="142" spans="1:11" ht="15">
      <c r="A142" s="2" t="s">
        <v>103</v>
      </c>
      <c r="B142" s="3"/>
      <c r="C142" s="3"/>
      <c r="D142" s="3"/>
      <c r="E142" s="3"/>
      <c r="F142" s="3"/>
      <c r="G142" s="3"/>
      <c r="H142" s="3"/>
      <c r="I142" s="3"/>
      <c r="J142" s="4"/>
      <c r="K142" s="16">
        <v>2939</v>
      </c>
    </row>
    <row r="143" spans="1:11" ht="15">
      <c r="A143" s="28" t="s">
        <v>104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6">
        <v>1118</v>
      </c>
    </row>
    <row r="144" spans="1:11" ht="15">
      <c r="A144" s="2" t="s">
        <v>105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6">
        <v>394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workbookViewId="0" topLeftCell="T93">
      <selection activeCell="AJ132" sqref="AJ132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8453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6500.3</v>
      </c>
      <c r="X4" s="20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4116.8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525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9">
        <f>K6</f>
        <v>525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9">
        <f>W6</f>
        <v>525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12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6">
        <v>7.91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6">
        <v>8.5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8.5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4152.75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7">
        <f>W6*W8</f>
        <v>4462.5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7">
        <f>W9</f>
        <v>4462.5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43</v>
      </c>
      <c r="B11" s="3"/>
      <c r="C11" s="3"/>
      <c r="D11" s="3"/>
      <c r="E11" s="3"/>
      <c r="F11" s="3"/>
      <c r="G11" s="3"/>
      <c r="H11" s="3"/>
      <c r="I11" s="3"/>
      <c r="J11" s="4"/>
      <c r="K11" s="17">
        <f>K6*3.75</f>
        <v>1968.75</v>
      </c>
      <c r="M11" s="8" t="s">
        <v>43</v>
      </c>
      <c r="N11" s="3"/>
      <c r="O11" s="3"/>
      <c r="P11" s="3"/>
      <c r="Q11" s="3"/>
      <c r="R11" s="3"/>
      <c r="S11" s="3"/>
      <c r="T11" s="3"/>
      <c r="U11" s="3"/>
      <c r="V11" s="4"/>
      <c r="W11" s="17">
        <f>K11</f>
        <v>1968.75</v>
      </c>
      <c r="Y11" s="8" t="s">
        <v>43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1968.75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110.25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7">
        <f>K12</f>
        <v>110.25</v>
      </c>
      <c r="Y12" s="8" t="s">
        <v>42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110.25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7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7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7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6">
        <f>K18</f>
        <v>121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6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6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121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37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37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37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7">
        <f>K11+K12+K14</f>
        <v>2200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7">
        <f>W11+W12</f>
        <v>2079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7">
        <f>AI11+AI12</f>
        <v>2079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7">
        <v>1733.3</v>
      </c>
      <c r="M37" s="2" t="s">
        <v>56</v>
      </c>
      <c r="N37" s="3"/>
      <c r="O37" s="3"/>
      <c r="P37" s="3"/>
      <c r="Q37" s="3"/>
      <c r="R37" s="3"/>
      <c r="S37" s="3"/>
      <c r="T37" s="3"/>
      <c r="U37" s="3"/>
      <c r="V37" s="4"/>
      <c r="W37" s="15"/>
      <c r="X37" s="20"/>
      <c r="Y37" s="2" t="s">
        <v>59</v>
      </c>
      <c r="Z37" s="3"/>
      <c r="AA37" s="3"/>
      <c r="AB37" s="3"/>
      <c r="AC37" s="3"/>
      <c r="AD37" s="3"/>
      <c r="AE37" s="3"/>
      <c r="AF37" s="3"/>
      <c r="AG37" s="3"/>
      <c r="AH37" s="4"/>
      <c r="AI37" s="15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57</v>
      </c>
      <c r="N38" s="3"/>
      <c r="O38" s="3"/>
      <c r="P38" s="3"/>
      <c r="Q38" s="3"/>
      <c r="R38" s="3"/>
      <c r="S38" s="3"/>
      <c r="T38" s="3"/>
      <c r="U38" s="3"/>
      <c r="V38" s="4"/>
      <c r="W38" s="15">
        <f>K42-K37-K58</f>
        <v>650.1999999999998</v>
      </c>
      <c r="Y38" s="2" t="s">
        <v>60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3033.7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9">
        <v>525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9">
        <f>K39</f>
        <v>525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9">
        <f>W39</f>
        <v>525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6">
        <v>12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6">
        <f>K40</f>
        <v>12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W40</f>
        <v>12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6">
        <v>8.5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6">
        <v>8.5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6">
        <f>W41</f>
        <v>8.5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7">
        <f>K39*K41</f>
        <v>4462.5</v>
      </c>
      <c r="M42" s="2" t="s">
        <v>58</v>
      </c>
      <c r="N42" s="3"/>
      <c r="O42" s="3"/>
      <c r="P42" s="3"/>
      <c r="Q42" s="3"/>
      <c r="R42" s="3"/>
      <c r="S42" s="3"/>
      <c r="T42" s="3"/>
      <c r="U42" s="3"/>
      <c r="V42" s="4"/>
      <c r="W42" s="17">
        <f>W39*W41</f>
        <v>4462.5</v>
      </c>
      <c r="Y42" s="2" t="s">
        <v>61</v>
      </c>
      <c r="Z42" s="3"/>
      <c r="AA42" s="3"/>
      <c r="AB42" s="3"/>
      <c r="AC42" s="3"/>
      <c r="AD42" s="3"/>
      <c r="AE42" s="3"/>
      <c r="AF42" s="3"/>
      <c r="AG42" s="3"/>
      <c r="AH42" s="4"/>
      <c r="AI42" s="17">
        <f>W42</f>
        <v>4462.5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43</v>
      </c>
      <c r="B44" s="3"/>
      <c r="C44" s="3"/>
      <c r="D44" s="3"/>
      <c r="E44" s="3"/>
      <c r="F44" s="3"/>
      <c r="G44" s="3"/>
      <c r="H44" s="3"/>
      <c r="I44" s="3"/>
      <c r="J44" s="4"/>
      <c r="K44" s="17">
        <f>K39*3.75</f>
        <v>1968.75</v>
      </c>
      <c r="M44" s="8" t="s">
        <v>43</v>
      </c>
      <c r="N44" s="3"/>
      <c r="O44" s="3"/>
      <c r="P44" s="3"/>
      <c r="Q44" s="3"/>
      <c r="R44" s="3"/>
      <c r="S44" s="3"/>
      <c r="T44" s="3"/>
      <c r="U44" s="3"/>
      <c r="V44" s="4"/>
      <c r="W44" s="17">
        <f>K44</f>
        <v>1968.75</v>
      </c>
      <c r="Y44" s="8" t="s">
        <v>43</v>
      </c>
      <c r="Z44" s="3"/>
      <c r="AA44" s="3"/>
      <c r="AB44" s="3"/>
      <c r="AC44" s="3"/>
      <c r="AD44" s="3"/>
      <c r="AE44" s="3"/>
      <c r="AF44" s="3"/>
      <c r="AG44" s="3"/>
      <c r="AH44" s="4"/>
      <c r="AI44" s="17">
        <f>W44</f>
        <v>1968.75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7">
        <f>K39*0.21</f>
        <v>110.25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7">
        <f>K45</f>
        <v>110.25</v>
      </c>
      <c r="Y45" s="8" t="s">
        <v>42</v>
      </c>
      <c r="Z45" s="3"/>
      <c r="AA45" s="3"/>
      <c r="AB45" s="3"/>
      <c r="AC45" s="3"/>
      <c r="AD45" s="3"/>
      <c r="AE45" s="3"/>
      <c r="AF45" s="3"/>
      <c r="AG45" s="3"/>
      <c r="AH45" s="4"/>
      <c r="AI45" s="17">
        <f>W45</f>
        <v>110.25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7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7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7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6">
        <f>K51</f>
        <v>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6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6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37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37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37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14</v>
      </c>
      <c r="B58" s="10"/>
      <c r="C58" s="10"/>
      <c r="D58" s="10"/>
      <c r="E58" s="10"/>
      <c r="F58" s="10"/>
      <c r="G58" s="10"/>
      <c r="H58" s="10"/>
      <c r="I58" s="10"/>
      <c r="J58" s="11"/>
      <c r="K58" s="17">
        <f>K44+K45+K47</f>
        <v>2079</v>
      </c>
      <c r="M58" s="9" t="s">
        <v>14</v>
      </c>
      <c r="N58" s="10"/>
      <c r="O58" s="10"/>
      <c r="P58" s="10"/>
      <c r="Q58" s="10"/>
      <c r="R58" s="10"/>
      <c r="S58" s="10"/>
      <c r="T58" s="10"/>
      <c r="U58" s="10"/>
      <c r="V58" s="11"/>
      <c r="W58" s="17">
        <f>W44+W45</f>
        <v>2079</v>
      </c>
      <c r="Y58" s="9" t="s">
        <v>14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7">
        <f>AI44+AI45</f>
        <v>2079</v>
      </c>
    </row>
    <row r="59" spans="1:35" ht="15.75">
      <c r="A59" s="12"/>
      <c r="B59" s="7" t="s">
        <v>15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15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15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16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16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16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17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17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17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18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18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18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19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19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19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20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20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20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21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21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21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62</v>
      </c>
      <c r="R67" s="22" t="s">
        <v>63</v>
      </c>
      <c r="AD67" s="22" t="s">
        <v>64</v>
      </c>
    </row>
    <row r="68" spans="1:35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23"/>
      <c r="M68" s="2" t="s">
        <v>66</v>
      </c>
      <c r="N68" s="3"/>
      <c r="O68" s="3"/>
      <c r="P68" s="3"/>
      <c r="Q68" s="3"/>
      <c r="R68" s="3"/>
      <c r="S68" s="3"/>
      <c r="T68" s="3"/>
      <c r="U68" s="3"/>
      <c r="V68" s="4"/>
      <c r="W68" s="23"/>
      <c r="Y68" s="2" t="s">
        <v>67</v>
      </c>
      <c r="Z68" s="3"/>
      <c r="AA68" s="3"/>
      <c r="AB68" s="3"/>
      <c r="AC68" s="3"/>
      <c r="AD68" s="3"/>
      <c r="AE68" s="3"/>
      <c r="AF68" s="3"/>
      <c r="AG68" s="3"/>
      <c r="AH68" s="4"/>
      <c r="AI68" s="23"/>
    </row>
    <row r="69" spans="1:35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5417.2</v>
      </c>
      <c r="M69" s="2" t="s">
        <v>69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7800.700000000001</v>
      </c>
      <c r="Y69" s="2" t="s">
        <v>70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10184.2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9">
        <f>K39</f>
        <v>525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9">
        <f>K70</f>
        <v>525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9">
        <f>W70</f>
        <v>525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6">
        <f>K40</f>
        <v>12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6">
        <f>K71</f>
        <v>12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6">
        <f>W71</f>
        <v>12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6">
        <f>K41</f>
        <v>8.5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6">
        <f>K72</f>
        <v>8.5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6">
        <f>W72</f>
        <v>8.5</v>
      </c>
    </row>
    <row r="73" spans="1:35" ht="15">
      <c r="A73" s="2" t="s">
        <v>71</v>
      </c>
      <c r="B73" s="3"/>
      <c r="C73" s="3"/>
      <c r="D73" s="3"/>
      <c r="E73" s="3"/>
      <c r="F73" s="3"/>
      <c r="G73" s="3"/>
      <c r="H73" s="3"/>
      <c r="I73" s="3"/>
      <c r="J73" s="4"/>
      <c r="K73" s="17">
        <f>K42</f>
        <v>4462.5</v>
      </c>
      <c r="M73" s="2" t="s">
        <v>72</v>
      </c>
      <c r="N73" s="3"/>
      <c r="O73" s="3"/>
      <c r="P73" s="3"/>
      <c r="Q73" s="3"/>
      <c r="R73" s="3"/>
      <c r="S73" s="3"/>
      <c r="T73" s="3"/>
      <c r="U73" s="3"/>
      <c r="V73" s="4"/>
      <c r="W73" s="17">
        <f>K73</f>
        <v>4462.5</v>
      </c>
      <c r="Y73" s="2" t="s">
        <v>73</v>
      </c>
      <c r="Z73" s="3"/>
      <c r="AA73" s="3"/>
      <c r="AB73" s="3"/>
      <c r="AC73" s="3"/>
      <c r="AD73" s="3"/>
      <c r="AE73" s="3"/>
      <c r="AF73" s="3"/>
      <c r="AG73" s="3"/>
      <c r="AH73" s="4"/>
      <c r="AI73" s="17">
        <f>W73</f>
        <v>4462.5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7">
        <f>K44</f>
        <v>1968.75</v>
      </c>
      <c r="M75" s="8" t="s">
        <v>74</v>
      </c>
      <c r="N75" s="3"/>
      <c r="O75" s="3"/>
      <c r="P75" s="3"/>
      <c r="Q75" s="3"/>
      <c r="R75" s="3"/>
      <c r="S75" s="3"/>
      <c r="T75" s="3"/>
      <c r="U75" s="3"/>
      <c r="V75" s="4"/>
      <c r="W75" s="17">
        <f>K75</f>
        <v>1968.75</v>
      </c>
      <c r="Y75" s="8" t="s">
        <v>74</v>
      </c>
      <c r="Z75" s="3"/>
      <c r="AA75" s="3"/>
      <c r="AB75" s="3"/>
      <c r="AC75" s="3"/>
      <c r="AD75" s="3"/>
      <c r="AE75" s="3"/>
      <c r="AF75" s="3"/>
      <c r="AG75" s="3"/>
      <c r="AH75" s="4"/>
      <c r="AI75" s="17">
        <f>W75</f>
        <v>1968.75</v>
      </c>
    </row>
    <row r="76" spans="1:35" ht="15.75">
      <c r="A76" s="8" t="s">
        <v>75</v>
      </c>
      <c r="B76" s="3"/>
      <c r="C76" s="3"/>
      <c r="D76" s="3"/>
      <c r="E76" s="3"/>
      <c r="F76" s="3"/>
      <c r="G76" s="3"/>
      <c r="H76" s="3"/>
      <c r="I76" s="3"/>
      <c r="J76" s="4"/>
      <c r="K76" s="17">
        <f>K45</f>
        <v>110.25</v>
      </c>
      <c r="M76" s="8" t="s">
        <v>75</v>
      </c>
      <c r="N76" s="3"/>
      <c r="O76" s="3"/>
      <c r="P76" s="3"/>
      <c r="Q76" s="3"/>
      <c r="R76" s="3"/>
      <c r="S76" s="3"/>
      <c r="T76" s="3"/>
      <c r="U76" s="3"/>
      <c r="V76" s="4"/>
      <c r="W76" s="17">
        <f>K76</f>
        <v>110.25</v>
      </c>
      <c r="Y76" s="8" t="s">
        <v>75</v>
      </c>
      <c r="Z76" s="3"/>
      <c r="AA76" s="3"/>
      <c r="AB76" s="3"/>
      <c r="AC76" s="3"/>
      <c r="AD76" s="3"/>
      <c r="AE76" s="3"/>
      <c r="AF76" s="3"/>
      <c r="AG76" s="3"/>
      <c r="AH76" s="4"/>
      <c r="AI76" s="17">
        <f>W76</f>
        <v>110.25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7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7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7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6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6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6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37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37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37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7">
        <f>K75+K76</f>
        <v>2079</v>
      </c>
      <c r="M89" s="9" t="s">
        <v>14</v>
      </c>
      <c r="N89" s="10"/>
      <c r="O89" s="10"/>
      <c r="P89" s="10"/>
      <c r="Q89" s="10"/>
      <c r="R89" s="10"/>
      <c r="S89" s="10"/>
      <c r="T89" s="10"/>
      <c r="U89" s="10"/>
      <c r="V89" s="11"/>
      <c r="W89" s="17">
        <f>W75+W76</f>
        <v>2079</v>
      </c>
      <c r="Y89" s="9" t="s">
        <v>14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7">
        <f>AI75+AI76</f>
        <v>2079</v>
      </c>
    </row>
    <row r="90" spans="1:35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15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15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16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16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17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17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18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18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19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19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20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20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21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21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78</v>
      </c>
      <c r="R98" s="22" t="s">
        <v>79</v>
      </c>
      <c r="AD98" s="22" t="s">
        <v>80</v>
      </c>
    </row>
    <row r="99" spans="1:35" ht="15">
      <c r="A99" s="2" t="s">
        <v>81</v>
      </c>
      <c r="B99" s="3"/>
      <c r="C99" s="3"/>
      <c r="D99" s="3"/>
      <c r="E99" s="3"/>
      <c r="F99" s="3"/>
      <c r="G99" s="3"/>
      <c r="H99" s="3"/>
      <c r="I99" s="3"/>
      <c r="J99" s="4"/>
      <c r="K99" s="23"/>
      <c r="M99" s="2" t="s">
        <v>82</v>
      </c>
      <c r="N99" s="3"/>
      <c r="O99" s="3"/>
      <c r="P99" s="3"/>
      <c r="Q99" s="3"/>
      <c r="R99" s="3"/>
      <c r="S99" s="3"/>
      <c r="T99" s="3"/>
      <c r="U99" s="3"/>
      <c r="V99" s="4"/>
      <c r="W99" s="23"/>
      <c r="Y99" s="2" t="s">
        <v>83</v>
      </c>
      <c r="Z99" s="3"/>
      <c r="AA99" s="3"/>
      <c r="AB99" s="3"/>
      <c r="AC99" s="3"/>
      <c r="AD99" s="3"/>
      <c r="AE99" s="3"/>
      <c r="AF99" s="3"/>
      <c r="AG99" s="3"/>
      <c r="AH99" s="4"/>
      <c r="AI99" s="23"/>
    </row>
    <row r="100" spans="1:36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5">
        <f>AI69+AI73-AI89</f>
        <v>12567.7</v>
      </c>
      <c r="M100" s="2" t="s">
        <v>85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K100+K104-K120</f>
        <v>14951.2</v>
      </c>
      <c r="Y100" s="2" t="s">
        <v>86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W100+W104-W120</f>
        <v>17334.7</v>
      </c>
      <c r="AJ100" s="18">
        <f>W100+W104-W120</f>
        <v>17334.7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9">
        <f>K70</f>
        <v>525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9">
        <f>K101</f>
        <v>525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9">
        <f>W101</f>
        <v>525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K71</f>
        <v>12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6">
        <f>K102</f>
        <v>12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6">
        <f>W102</f>
        <v>12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K72</f>
        <v>8.5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6">
        <f>K103</f>
        <v>8.5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6">
        <f>W103</f>
        <v>8.5</v>
      </c>
    </row>
    <row r="104" spans="1:35" ht="15">
      <c r="A104" s="2" t="s">
        <v>87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K73</f>
        <v>4462.5</v>
      </c>
      <c r="M104" s="2" t="s">
        <v>88</v>
      </c>
      <c r="N104" s="3"/>
      <c r="O104" s="3"/>
      <c r="P104" s="3"/>
      <c r="Q104" s="3"/>
      <c r="R104" s="3"/>
      <c r="S104" s="3"/>
      <c r="T104" s="3"/>
      <c r="U104" s="3"/>
      <c r="V104" s="4"/>
      <c r="W104" s="17">
        <f>K104</f>
        <v>4462.5</v>
      </c>
      <c r="Y104" s="2" t="s">
        <v>89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7">
        <f>W104</f>
        <v>4462.5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74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K75</f>
        <v>1968.75</v>
      </c>
      <c r="M106" s="8" t="s">
        <v>74</v>
      </c>
      <c r="N106" s="3"/>
      <c r="O106" s="3"/>
      <c r="P106" s="3"/>
      <c r="Q106" s="3"/>
      <c r="R106" s="3"/>
      <c r="S106" s="3"/>
      <c r="T106" s="3"/>
      <c r="U106" s="3"/>
      <c r="V106" s="4"/>
      <c r="W106" s="17">
        <f>K106</f>
        <v>1968.75</v>
      </c>
      <c r="Y106" s="8" t="s">
        <v>74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7">
        <f>W106</f>
        <v>1968.75</v>
      </c>
    </row>
    <row r="107" spans="1:35" ht="15.75">
      <c r="A107" s="8" t="s">
        <v>75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f>K76</f>
        <v>110.25</v>
      </c>
      <c r="M107" s="8" t="s">
        <v>75</v>
      </c>
      <c r="N107" s="3"/>
      <c r="O107" s="3"/>
      <c r="P107" s="3"/>
      <c r="Q107" s="3"/>
      <c r="R107" s="3"/>
      <c r="S107" s="3"/>
      <c r="T107" s="3"/>
      <c r="U107" s="3"/>
      <c r="V107" s="4"/>
      <c r="W107" s="17">
        <f>K107</f>
        <v>110.25</v>
      </c>
      <c r="Y107" s="8" t="s">
        <v>75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7">
        <f>W107</f>
        <v>110.25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7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7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7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6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6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6">
        <f>AI116</f>
        <v>39000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>
        <v>39000</v>
      </c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93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93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14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7">
        <f>K106+K107</f>
        <v>2079</v>
      </c>
      <c r="M120" s="9" t="s">
        <v>14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7">
        <f>W106+W107</f>
        <v>2079</v>
      </c>
      <c r="Y120" s="9" t="s">
        <v>14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7">
        <f>AI106+AI107+AI109</f>
        <v>41079</v>
      </c>
    </row>
    <row r="121" spans="1:35" ht="15.75">
      <c r="A121" s="12"/>
      <c r="B121" s="7" t="s">
        <v>15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15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15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16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16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16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17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17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18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18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19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19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20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20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21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21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8">
        <f>AI100+AI104-AI120</f>
        <v>-19281.8</v>
      </c>
    </row>
    <row r="130" ht="12.75">
      <c r="AI13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2013-01-22T21:27:00Z</cp:lastPrinted>
  <dcterms:created xsi:type="dcterms:W3CDTF">2012-04-11T04:13:08Z</dcterms:created>
  <dcterms:modified xsi:type="dcterms:W3CDTF">2014-01-27T10:23:14Z</dcterms:modified>
  <cp:category/>
  <cp:version/>
  <cp:contentType/>
  <cp:contentStatus/>
</cp:coreProperties>
</file>