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<sst xmlns="http://schemas.openxmlformats.org/spreadsheetml/2006/main" count="501" uniqueCount="108">
  <si>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</si>
  <si>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</si>
  <si>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</si>
  <si>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</si>
  <si>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</si>
  <si>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</si>
  <si>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</si>
  <si>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</si>
  <si>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</si>
  <si>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</si>
  <si>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</si>
  <si>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</si>
  <si>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</si>
  <si>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</si>
  <si>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</si>
  <si>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</si>
  <si>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</si>
  <si>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</si>
  <si>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</si>
  <si>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</si>
  <si>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</si>
  <si>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</si>
  <si>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к. Прочие работы </t>
  </si>
  <si>
    <t>Ведомость доходов и расходов по управлению, содержанию и текущему ремонту,</t>
  </si>
  <si>
    <t>коммунальным услугам жилого дома № 4 ул. Освобождения за 1 квартал 2013г.</t>
  </si>
  <si>
    <t>1. Задолженность по содержанию и текущему ремонту жилого дома на 01.01.2013 года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</si>
  <si>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</si>
  <si>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</si>
  <si>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01.01.2013г.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</si>
  <si>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</si>
  <si>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</si>
  <si>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</si>
  <si>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</si>
  <si>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</si>
  <si>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</si>
  <si>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к. Прочие работы</t>
  </si>
  <si>
    <t>коммунальным услугам жилого дома № 4  ул. Освобождения  за январь 2013г.</t>
  </si>
  <si>
    <t>коммунальным услугам жилого дома № 4 ул. Освобождения за февраль 2013г.</t>
  </si>
  <si>
    <t>коммунальным услугам жилого дома № 4  ул. Освобождения  за март 2013г.</t>
  </si>
  <si>
    <t xml:space="preserve">5.начислено за 1 квартал 2013г. 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</si>
  <si>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</si>
  <si>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</si>
  <si>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(3)</t>
    </r>
  </si>
  <si>
    <t>коммунальным услугам жилого дома № 4  ул. Освобождения  за апрель 2013г.</t>
  </si>
  <si>
    <t>коммунальным услугам жилого дома № 4 ул. Освобождения за май  2013г.</t>
  </si>
  <si>
    <t>коммунальным услугам жилого дома № 4  ул. Освобождения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</si>
  <si>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</si>
  <si>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</si>
  <si>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</si>
  <si>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</si>
  <si>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4 ул. Освобождения за 2 квартал 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</si>
  <si>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</si>
  <si>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</si>
  <si>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</si>
  <si>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</si>
  <si>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к. Прочие работы (смена замка)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</si>
  <si>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</si>
  <si>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</si>
  <si>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</si>
  <si>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</si>
  <si>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</si>
  <si>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</si>
  <si>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</si>
  <si>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</si>
  <si>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</si>
  <si>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</si>
  <si>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</si>
  <si>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</si>
  <si>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</si>
  <si>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</si>
  <si>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</si>
  <si>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</si>
  <si>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</si>
  <si>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</si>
  <si>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</si>
  <si>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4 ул. Освобождения за 3 квартал 2013г.</t>
  </si>
  <si>
    <t xml:space="preserve">5.начислено за 3 квартал 2013г. </t>
  </si>
  <si>
    <t>в. Сети отопления (опрессовка)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</si>
  <si>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</si>
  <si>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</si>
  <si>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</si>
  <si>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</si>
  <si>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</si>
  <si>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</si>
  <si>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</si>
  <si>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</si>
  <si>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</si>
  <si>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</si>
  <si>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</si>
  <si>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</si>
  <si>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</si>
  <si>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</si>
  <si>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 задолженность за собственниками на 01.07.2013г.</t>
  </si>
  <si>
    <t>6.  задолженность за собственниками на 01.10.2013г.</t>
  </si>
  <si>
    <t>к. Прочие работы  (ремонт крыши)</t>
  </si>
  <si>
    <t>в. Сети отопления (Наладка системы отопления)</t>
  </si>
  <si>
    <t>коммунальным услугам жилого дома № 4 ул. Освобождения за 4 квартал 2013г.</t>
  </si>
  <si>
    <t xml:space="preserve">5.начислено за 4 квартал 2013г. </t>
  </si>
  <si>
    <t>6. 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</si>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</sst>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9">
          <cell r="C369">
            <v>3238.6472819216183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 topLeftCell="A95">
      <selection activeCell="K143" sqref="K143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28</v>
      </c>
      <c r="B5" s="3"/>
      <c r="C5" s="3"/>
      <c r="D5" s="3"/>
      <c r="E5" s="3"/>
      <c r="F5" s="3"/>
      <c r="G5" s="3"/>
      <c r="H5" s="3"/>
      <c r="I5" s="3"/>
      <c r="J5" s="4"/>
      <c r="K5" s="15">
        <v>82096.8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3238.65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60</v>
      </c>
    </row>
    <row r="8" spans="1:11" ht="15">
      <c r="A8" s="2" t="s">
        <v>39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76853.1645</v>
      </c>
    </row>
    <row r="9" spans="1:11" ht="15">
      <c r="A9" s="2" t="s">
        <v>91</v>
      </c>
      <c r="B9" s="3"/>
      <c r="C9" s="3"/>
      <c r="D9" s="3"/>
      <c r="E9" s="3"/>
      <c r="F9" s="3"/>
      <c r="G9" s="3"/>
      <c r="H9" s="3"/>
      <c r="I9" s="3"/>
      <c r="J9" s="4"/>
      <c r="K9" s="18">
        <v>28033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36434.8125</v>
      </c>
    </row>
    <row r="12" spans="1:11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2040.3494999999998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Лист2!K13+Лист2!W13+Лист2!AI13</f>
        <v>10065.87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22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48541.032</v>
      </c>
    </row>
    <row r="26" spans="1:11" ht="15.75">
      <c r="A26" s="12"/>
      <c r="B26" s="7" t="s">
        <v>54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51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3115</v>
      </c>
    </row>
    <row r="28" spans="1:11" ht="15">
      <c r="A28" s="2" t="s">
        <v>52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53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50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46</v>
      </c>
      <c r="B35" s="3"/>
      <c r="C35" s="3"/>
      <c r="D35" s="3"/>
      <c r="E35" s="3"/>
      <c r="F35" s="3"/>
      <c r="G35" s="3"/>
      <c r="H35" s="3"/>
      <c r="I35" s="3"/>
      <c r="J35" s="4"/>
      <c r="K35" s="15">
        <v>0</v>
      </c>
    </row>
    <row r="36" spans="1:11" ht="15">
      <c r="A36" s="2" t="s">
        <v>47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110408.9325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'[1]Лист1'!$C$369</f>
        <v>3238.6472819216183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60</v>
      </c>
    </row>
    <row r="39" spans="1:11" ht="15">
      <c r="A39" s="2" t="s">
        <v>49</v>
      </c>
      <c r="B39" s="3"/>
      <c r="C39" s="3"/>
      <c r="D39" s="3"/>
      <c r="E39" s="3"/>
      <c r="F39" s="3"/>
      <c r="G39" s="3"/>
      <c r="H39" s="3"/>
      <c r="I39" s="3"/>
      <c r="J39" s="4"/>
      <c r="K39" s="18">
        <f>25618*3</f>
        <v>76854</v>
      </c>
    </row>
    <row r="40" spans="1:11" ht="15">
      <c r="A40" s="2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8">
        <f>27280</f>
        <v>27280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36434.8125</v>
      </c>
    </row>
    <row r="43" spans="1:11" ht="15.75">
      <c r="A43" s="8" t="s">
        <v>41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2040.3494999999998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>
        <f>Лист2!AI46+Лист2!W46+Лист2!K46</f>
        <v>5297.370000000001</v>
      </c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Лист2!K47+Лист2!AI47</f>
        <v>1590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22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K42+K43+K44+K45</f>
        <v>45362.532</v>
      </c>
    </row>
    <row r="57" spans="1:11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75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1" ht="15">
      <c r="A68" s="2" t="s">
        <v>65</v>
      </c>
      <c r="B68" s="3"/>
      <c r="C68" s="3"/>
      <c r="D68" s="3"/>
      <c r="E68" s="3"/>
      <c r="F68" s="3"/>
      <c r="G68" s="3"/>
      <c r="H68" s="3"/>
      <c r="I68" s="3"/>
      <c r="J68" s="4"/>
      <c r="K68" s="15"/>
    </row>
    <row r="69" spans="1:12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8">
        <f>K36+K39-K56</f>
        <v>141900.4005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3238.6472819216183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60</v>
      </c>
    </row>
    <row r="72" spans="1:11" ht="15">
      <c r="A72" s="2" t="s">
        <v>76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76854</v>
      </c>
    </row>
    <row r="73" spans="1:11" ht="15">
      <c r="A73" s="2" t="s">
        <v>93</v>
      </c>
      <c r="B73" s="3"/>
      <c r="C73" s="3"/>
      <c r="D73" s="3"/>
      <c r="E73" s="3"/>
      <c r="F73" s="3"/>
      <c r="G73" s="3"/>
      <c r="H73" s="3"/>
      <c r="I73" s="3"/>
      <c r="J73" s="4"/>
      <c r="K73" s="18">
        <v>29257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36434.8125</v>
      </c>
    </row>
    <row r="76" spans="1:11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2040.3494999999998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>
        <f>Лист2!AI77+Лист2!W77+Лист2!K77</f>
        <v>6692.82</v>
      </c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Лист2!K78+Лист2!AI78</f>
        <v>1351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22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K75+K76+K77+K78</f>
        <v>46518.981999999996</v>
      </c>
    </row>
    <row r="90" spans="1:11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96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1" ht="15">
      <c r="A101" s="2" t="s">
        <v>81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</row>
    <row r="102" spans="1:12" ht="15">
      <c r="A102" s="2" t="s">
        <v>84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v>172234</v>
      </c>
      <c r="L102" s="19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3238.6472819216183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60</v>
      </c>
    </row>
    <row r="105" spans="1:11" ht="15">
      <c r="A105" s="2" t="s">
        <v>97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76854</v>
      </c>
    </row>
    <row r="106" spans="1:11" ht="15">
      <c r="A106" s="2" t="s">
        <v>98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74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36434.8125</v>
      </c>
    </row>
    <row r="109" spans="1:11" ht="15.75">
      <c r="A109" s="8" t="s">
        <v>41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2040.3494999999998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Лист2!W108+Лист2!K108</f>
        <v>7348.2</v>
      </c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/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3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0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4" ht="15">
      <c r="A121" s="2" t="s">
        <v>22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  <c r="M121" s="20"/>
      <c r="N121" s="20"/>
    </row>
    <row r="122" spans="1:14" ht="15">
      <c r="A122" s="9" t="s">
        <v>14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/>
      <c r="N122" s="20"/>
    </row>
    <row r="123" spans="1:14" ht="15.75">
      <c r="A123" s="12"/>
      <c r="B123" s="7" t="s">
        <v>15</v>
      </c>
      <c r="C123" s="13"/>
      <c r="D123" s="13"/>
      <c r="E123" s="14"/>
      <c r="F123" s="14"/>
      <c r="G123" s="14"/>
      <c r="H123" s="14"/>
      <c r="I123" s="14"/>
      <c r="J123" s="4"/>
      <c r="K123" s="5"/>
      <c r="N123" s="19"/>
    </row>
    <row r="124" spans="1:11" ht="15">
      <c r="A124" s="2" t="s">
        <v>16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4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  <c r="N125" s="19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4" t="s">
        <v>99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K105*4+K5</f>
        <v>389512.8</v>
      </c>
    </row>
    <row r="132" spans="1:11" ht="15">
      <c r="A132" s="25" t="s">
        <v>100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/>
    </row>
    <row r="133" spans="1:11" ht="15">
      <c r="A133" s="24" t="s">
        <v>101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7"/>
    </row>
    <row r="134" spans="1:11" ht="15.75">
      <c r="A134" s="8" t="s">
        <v>74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145739.25</v>
      </c>
    </row>
    <row r="135" spans="1:11" ht="15.75">
      <c r="A135" s="8" t="s">
        <v>41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8161.397999999999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>
        <f>K110+K77+K44+K13</f>
        <v>29404.260000000002</v>
      </c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/>
    </row>
    <row r="138" spans="1:11" ht="15">
      <c r="A138" s="2" t="s">
        <v>102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103</v>
      </c>
      <c r="B139" s="3"/>
      <c r="C139" s="3"/>
      <c r="D139" s="3"/>
      <c r="E139" s="3"/>
      <c r="F139" s="3"/>
      <c r="G139" s="3"/>
      <c r="H139" s="3"/>
      <c r="I139" s="3"/>
      <c r="J139" s="4"/>
      <c r="K139" s="18"/>
    </row>
    <row r="140" spans="1:11" ht="15">
      <c r="A140" s="2" t="s">
        <v>104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21113</v>
      </c>
    </row>
    <row r="141" spans="1:11" ht="15">
      <c r="A141" s="2" t="s">
        <v>105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0</v>
      </c>
    </row>
    <row r="142" spans="1:11" ht="15">
      <c r="A142" s="28" t="s">
        <v>106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0</v>
      </c>
    </row>
    <row r="143" spans="1:11" ht="15">
      <c r="A143" s="2" t="s">
        <v>107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3439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7"/>
  <sheetViews>
    <sheetView workbookViewId="0" topLeftCell="A96">
      <selection activeCell="AH135" sqref="AH135"/>
    </sheetView>
  </sheetViews>
  <sheetFormatPr defaultColWidth="9.00390625" defaultRowHeight="12.75"/>
  <cols>
    <col min="10" max="10" width="18.125" style="0" customWidth="1"/>
    <col min="22" max="22" width="18.6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26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27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28</v>
      </c>
      <c r="B5" s="3"/>
      <c r="C5" s="3"/>
      <c r="D5" s="3"/>
      <c r="E5" s="3"/>
      <c r="F5" s="3"/>
      <c r="G5" s="3"/>
      <c r="H5" s="3"/>
      <c r="I5" s="3"/>
      <c r="J5" s="4"/>
      <c r="K5" s="15">
        <v>82096.8</v>
      </c>
      <c r="M5" s="2" t="s">
        <v>29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90996.6375</v>
      </c>
      <c r="Y5" s="2" t="s">
        <v>30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100676.775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3238.65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3238.65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3238.65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60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60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60</v>
      </c>
    </row>
    <row r="8" spans="1:35" ht="15">
      <c r="A8" s="2" t="s">
        <v>31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31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31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32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25617.7215</v>
      </c>
      <c r="M9" s="2" t="s">
        <v>33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25617.7215</v>
      </c>
      <c r="Y9" s="2" t="s">
        <v>34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25617.7215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12144.9375</v>
      </c>
      <c r="M11" s="8" t="s">
        <v>40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12144.9375</v>
      </c>
      <c r="Y11" s="8" t="s">
        <v>40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12144.9375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680.1165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680.1165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680.1165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3*449*2.89</f>
        <v>3892.8300000000004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>
        <f>3*359*2.89</f>
        <v>3112.53</v>
      </c>
      <c r="Y13" s="8" t="s">
        <v>42</v>
      </c>
      <c r="Z13" s="3"/>
      <c r="AA13" s="3"/>
      <c r="AB13" s="3"/>
      <c r="AC13" s="3"/>
      <c r="AD13" s="3"/>
      <c r="AE13" s="3"/>
      <c r="AF13" s="3"/>
      <c r="AG13" s="3"/>
      <c r="AH13" s="4"/>
      <c r="AI13" s="18">
        <f>3*2.89*353</f>
        <v>3060.5099999999998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35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35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35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16717.884000000002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W11+W12+W13</f>
        <v>15937.584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AI11+AI12+AI13</f>
        <v>15885.564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43</v>
      </c>
      <c r="C35" s="1"/>
      <c r="D35" s="1"/>
      <c r="E35" s="1"/>
      <c r="F35" s="1"/>
      <c r="G35" s="1"/>
      <c r="H35" s="1"/>
      <c r="I35" s="1"/>
      <c r="M35" s="1"/>
      <c r="N35" s="1" t="s">
        <v>44</v>
      </c>
      <c r="O35" s="1"/>
      <c r="P35" s="1"/>
      <c r="Q35" s="1"/>
      <c r="R35" s="1"/>
      <c r="S35" s="1"/>
      <c r="T35" s="1"/>
      <c r="U35" s="1"/>
      <c r="Y35" s="1"/>
      <c r="Z35" s="1" t="s">
        <v>45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21"/>
      <c r="M37" s="2" t="s">
        <v>56</v>
      </c>
      <c r="N37" s="3"/>
      <c r="O37" s="3"/>
      <c r="P37" s="3"/>
      <c r="Q37" s="3"/>
      <c r="R37" s="3"/>
      <c r="S37" s="3"/>
      <c r="T37" s="3"/>
      <c r="U37" s="3"/>
      <c r="V37" s="4"/>
      <c r="W37" s="21"/>
      <c r="Y37" s="2" t="s">
        <v>59</v>
      </c>
      <c r="Z37" s="3"/>
      <c r="AA37" s="3"/>
      <c r="AB37" s="3"/>
      <c r="AC37" s="3"/>
      <c r="AD37" s="3"/>
      <c r="AE37" s="3"/>
      <c r="AF37" s="3"/>
      <c r="AG37" s="3"/>
      <c r="AH37" s="4"/>
      <c r="AI37" s="21"/>
    </row>
    <row r="38" spans="1:35" ht="15">
      <c r="A38" s="2" t="s">
        <v>47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110408.9325</v>
      </c>
      <c r="M38" s="2" t="s">
        <v>57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120056.06999999998</v>
      </c>
      <c r="Y38" s="2" t="s">
        <v>60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131036.70749999999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3238.65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3238.65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3238.65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60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60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60</v>
      </c>
    </row>
    <row r="41" spans="1:35" ht="15">
      <c r="A41" s="2" t="s">
        <v>31</v>
      </c>
      <c r="B41" s="3"/>
      <c r="C41" s="3"/>
      <c r="D41" s="3"/>
      <c r="E41" s="3"/>
      <c r="F41" s="3"/>
      <c r="G41" s="3"/>
      <c r="H41" s="3"/>
      <c r="I41" s="3"/>
      <c r="J41" s="4"/>
      <c r="K41" s="17">
        <v>7.91</v>
      </c>
      <c r="M41" s="2" t="s">
        <v>31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7.91</v>
      </c>
      <c r="Y41" s="2" t="s">
        <v>31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7.91</v>
      </c>
    </row>
    <row r="42" spans="1:35" ht="15">
      <c r="A42" s="2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25617.7215</v>
      </c>
      <c r="M42" s="2" t="s">
        <v>58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25617.7215</v>
      </c>
      <c r="Y42" s="2" t="s">
        <v>61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25617.7215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12144.9375</v>
      </c>
      <c r="M44" s="8" t="s">
        <v>40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12144.9375</v>
      </c>
      <c r="Y44" s="8" t="s">
        <v>40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12144.9375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680.1165</v>
      </c>
      <c r="M45" s="8" t="s">
        <v>41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680.1165</v>
      </c>
      <c r="Y45" s="8" t="s">
        <v>41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680.1165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>
        <f>3*259*2.89</f>
        <v>2245.53</v>
      </c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>
        <f>3*209*2.89</f>
        <v>1812.03</v>
      </c>
      <c r="Y46" s="8" t="s">
        <v>42</v>
      </c>
      <c r="Z46" s="3"/>
      <c r="AA46" s="3"/>
      <c r="AB46" s="3"/>
      <c r="AC46" s="3"/>
      <c r="AD46" s="3"/>
      <c r="AE46" s="3"/>
      <c r="AF46" s="3"/>
      <c r="AG46" s="3"/>
      <c r="AH46" s="4"/>
      <c r="AI46" s="18">
        <f>3*143*2.89</f>
        <v>1239.81</v>
      </c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K48+K57</f>
        <v>900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AI48</f>
        <v>690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>
        <v>330</v>
      </c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>
        <v>690</v>
      </c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55</v>
      </c>
      <c r="B57" s="3"/>
      <c r="C57" s="3"/>
      <c r="D57" s="3"/>
      <c r="E57" s="3"/>
      <c r="F57" s="3"/>
      <c r="G57" s="3"/>
      <c r="H57" s="3"/>
      <c r="I57" s="3"/>
      <c r="J57" s="4"/>
      <c r="K57" s="5">
        <v>570</v>
      </c>
      <c r="M57" s="2" t="s">
        <v>35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35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14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15970.584</v>
      </c>
      <c r="M58" s="9" t="s">
        <v>14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W44+W45+W46</f>
        <v>14637.084</v>
      </c>
      <c r="Y58" s="9" t="s">
        <v>14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AI44+AI45+AI46+AI47</f>
        <v>14754.864</v>
      </c>
    </row>
    <row r="59" spans="1:35" ht="15.75">
      <c r="A59" s="12"/>
      <c r="B59" s="7" t="s">
        <v>15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15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15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16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16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16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17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17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17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18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18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18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19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19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19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20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20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20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21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21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21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62</v>
      </c>
      <c r="R67" s="23" t="s">
        <v>63</v>
      </c>
      <c r="AD67" s="23" t="s">
        <v>64</v>
      </c>
    </row>
    <row r="68" spans="1:35" ht="15">
      <c r="A68" s="2" t="s">
        <v>65</v>
      </c>
      <c r="B68" s="3"/>
      <c r="C68" s="3"/>
      <c r="D68" s="3"/>
      <c r="E68" s="3"/>
      <c r="F68" s="3"/>
      <c r="G68" s="3"/>
      <c r="H68" s="3"/>
      <c r="I68" s="3"/>
      <c r="J68" s="4"/>
      <c r="K68" s="21"/>
      <c r="M68" s="2" t="s">
        <v>66</v>
      </c>
      <c r="N68" s="3"/>
      <c r="O68" s="3"/>
      <c r="P68" s="3"/>
      <c r="Q68" s="3"/>
      <c r="R68" s="3"/>
      <c r="S68" s="3"/>
      <c r="T68" s="3"/>
      <c r="U68" s="3"/>
      <c r="V68" s="4"/>
      <c r="W68" s="21"/>
      <c r="Y68" s="2" t="s">
        <v>67</v>
      </c>
      <c r="Z68" s="3"/>
      <c r="AA68" s="3"/>
      <c r="AB68" s="3"/>
      <c r="AC68" s="3"/>
      <c r="AD68" s="3"/>
      <c r="AE68" s="3"/>
      <c r="AF68" s="3"/>
      <c r="AG68" s="3"/>
      <c r="AH68" s="4"/>
      <c r="AI68" s="21"/>
    </row>
    <row r="69" spans="1:35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8">
        <f>AI38+AI42-AI58</f>
        <v>141899.565</v>
      </c>
      <c r="M69" s="2" t="s">
        <v>69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151988.20249999998</v>
      </c>
      <c r="Y69" s="2" t="s">
        <v>70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162397.66999999998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3238.65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3238.65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3238.65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60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60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60</v>
      </c>
    </row>
    <row r="72" spans="1:35" ht="15">
      <c r="A72" s="2" t="s">
        <v>31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7.91</v>
      </c>
      <c r="M72" s="2" t="s">
        <v>31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7.91</v>
      </c>
      <c r="Y72" s="2" t="s">
        <v>31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7.91</v>
      </c>
    </row>
    <row r="73" spans="1:35" ht="15">
      <c r="A73" s="2" t="s">
        <v>71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25617.7215</v>
      </c>
      <c r="M73" s="2" t="s">
        <v>72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25617.7215</v>
      </c>
      <c r="Y73" s="2" t="s">
        <v>73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25617.7215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12144.9375</v>
      </c>
      <c r="M75" s="8" t="s">
        <v>74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12144.9375</v>
      </c>
      <c r="Y75" s="8" t="s">
        <v>74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12144.9375</v>
      </c>
    </row>
    <row r="76" spans="1:35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680.1165</v>
      </c>
      <c r="M76" s="8" t="s">
        <v>41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680.1165</v>
      </c>
      <c r="Y76" s="8" t="s">
        <v>41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680.1165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>
        <f>3*171*3.31</f>
        <v>1698.03</v>
      </c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>
        <f>3*3.31*240</f>
        <v>2383.2</v>
      </c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>
        <f>3*3.31*263</f>
        <v>2611.59</v>
      </c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K79+K82</f>
        <v>1006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AI81</f>
        <v>345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>
        <v>660</v>
      </c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77</v>
      </c>
      <c r="Z81" s="3"/>
      <c r="AA81" s="3"/>
      <c r="AB81" s="3"/>
      <c r="AC81" s="3"/>
      <c r="AD81" s="3"/>
      <c r="AE81" s="3"/>
      <c r="AF81" s="3"/>
      <c r="AG81" s="3"/>
      <c r="AH81" s="4"/>
      <c r="AI81" s="5">
        <v>345</v>
      </c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>
        <v>346</v>
      </c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35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35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35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K75+K76+K77+K78</f>
        <v>15529.084</v>
      </c>
      <c r="M89" s="9" t="s">
        <v>14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W75+W76+W77</f>
        <v>15208.254</v>
      </c>
      <c r="Y89" s="9" t="s">
        <v>14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AI75+AI76+AI77+AI78</f>
        <v>15781.644</v>
      </c>
    </row>
    <row r="90" spans="1:35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15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15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16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16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17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17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18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18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19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19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20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20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21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21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78</v>
      </c>
      <c r="R98" s="23" t="s">
        <v>79</v>
      </c>
      <c r="AD98" s="23" t="s">
        <v>80</v>
      </c>
    </row>
    <row r="99" spans="1:35" ht="15">
      <c r="A99" s="2" t="s">
        <v>81</v>
      </c>
      <c r="B99" s="3"/>
      <c r="C99" s="3"/>
      <c r="D99" s="3"/>
      <c r="E99" s="3"/>
      <c r="F99" s="3"/>
      <c r="G99" s="3"/>
      <c r="H99" s="3"/>
      <c r="I99" s="3"/>
      <c r="J99" s="4"/>
      <c r="K99" s="21"/>
      <c r="M99" s="2" t="s">
        <v>82</v>
      </c>
      <c r="N99" s="3"/>
      <c r="O99" s="3"/>
      <c r="P99" s="3"/>
      <c r="Q99" s="3"/>
      <c r="R99" s="3"/>
      <c r="S99" s="3"/>
      <c r="T99" s="3"/>
      <c r="U99" s="3"/>
      <c r="V99" s="4"/>
      <c r="W99" s="21"/>
      <c r="Y99" s="2" t="s">
        <v>83</v>
      </c>
      <c r="Z99" s="3"/>
      <c r="AA99" s="3"/>
      <c r="AB99" s="3"/>
      <c r="AC99" s="3"/>
      <c r="AD99" s="3"/>
      <c r="AE99" s="3"/>
      <c r="AF99" s="3"/>
      <c r="AG99" s="3"/>
      <c r="AH99" s="4"/>
      <c r="AI99" s="21"/>
    </row>
    <row r="100" spans="1:35" ht="15">
      <c r="A100" s="2" t="s">
        <v>84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172233.74749999997</v>
      </c>
      <c r="M100" s="2" t="s">
        <v>85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142071.63749999998</v>
      </c>
      <c r="Y100" s="2" t="s">
        <v>86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W100+W104-W120</f>
        <v>146865.4475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3238.65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3238.65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3238.65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60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60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60</v>
      </c>
    </row>
    <row r="103" spans="1:35" ht="15">
      <c r="A103" s="2" t="s">
        <v>31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7.91</v>
      </c>
      <c r="M103" s="2" t="s">
        <v>31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7.91</v>
      </c>
      <c r="Y103" s="2" t="s">
        <v>31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7.91</v>
      </c>
    </row>
    <row r="104" spans="1:35" ht="15">
      <c r="A104" s="2" t="s">
        <v>87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25617.7215</v>
      </c>
      <c r="M104" s="2" t="s">
        <v>88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25617.7215</v>
      </c>
      <c r="Y104" s="2" t="s">
        <v>89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25617.7215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74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12144.9375</v>
      </c>
      <c r="M106" s="8" t="s">
        <v>74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12144.9375</v>
      </c>
      <c r="Y106" s="8" t="s">
        <v>74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12144.9375</v>
      </c>
    </row>
    <row r="107" spans="1:35" ht="15.75">
      <c r="A107" s="8" t="s">
        <v>41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680.1165</v>
      </c>
      <c r="M107" s="8" t="s">
        <v>41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680.1165</v>
      </c>
      <c r="Y107" s="8" t="s">
        <v>41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680.1165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3*342*3.31</f>
        <v>3396.06</v>
      </c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>
        <f>3*3.31*398</f>
        <v>3952.14</v>
      </c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8">
        <f>K112+K113+K114+K119</f>
        <v>39558.7175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8">
        <f>W112+W113</f>
        <v>4046.7174999999997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95</v>
      </c>
      <c r="B112" s="3"/>
      <c r="C112" s="3"/>
      <c r="D112" s="3"/>
      <c r="E112" s="3"/>
      <c r="F112" s="3"/>
      <c r="G112" s="3"/>
      <c r="H112" s="3"/>
      <c r="I112" s="3"/>
      <c r="J112" s="4"/>
      <c r="K112" s="6">
        <f>K101*0.95</f>
        <v>3076.7174999999997</v>
      </c>
      <c r="M112" s="2" t="s">
        <v>95</v>
      </c>
      <c r="N112" s="3"/>
      <c r="O112" s="3"/>
      <c r="P112" s="3"/>
      <c r="Q112" s="3"/>
      <c r="R112" s="3"/>
      <c r="S112" s="3"/>
      <c r="T112" s="3"/>
      <c r="U112" s="3"/>
      <c r="V112" s="4"/>
      <c r="W112" s="6">
        <f>625+K112</f>
        <v>3701.7174999999997</v>
      </c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>
        <v>967</v>
      </c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>
        <v>345</v>
      </c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>
        <v>3340</v>
      </c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94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32175</v>
      </c>
      <c r="M119" s="2" t="s">
        <v>90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90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14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K106+K107+K108+K109</f>
        <v>55779.8315</v>
      </c>
      <c r="M120" s="9" t="s">
        <v>14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W106+W107+W108+W109</f>
        <v>20823.9115</v>
      </c>
      <c r="Y120" s="9" t="s">
        <v>14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12825.054</v>
      </c>
    </row>
    <row r="121" spans="1:35" ht="15.75">
      <c r="A121" s="12"/>
      <c r="B121" s="7" t="s">
        <v>15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15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15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16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16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16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17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17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18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18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19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19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19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20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20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21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21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2013-01-27T23:33:43Z</cp:lastPrinted>
  <dcterms:created xsi:type="dcterms:W3CDTF">2012-04-11T04:13:08Z</dcterms:created>
  <dcterms:modified xsi:type="dcterms:W3CDTF">2014-02-10T10:13:13Z</dcterms:modified>
  <cp:category/>
  <cp:version/>
  <cp:contentType/>
  <cp:contentStatus/>
</cp:coreProperties>
</file>