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<sst xmlns="http://schemas.openxmlformats.org/spreadsheetml/2006/main" count="501" uniqueCount="108">
  <si>
    <t>3. Общая площадь дома</t>
  </si>
  <si>
    <t>4. количество квартир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</si>
  <si>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</si>
  <si>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</si>
  <si>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</si>
  <si>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</si>
  <si>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</si>
  <si>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</si>
  <si>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</si>
  <si>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</si>
  <si>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</si>
  <si>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</si>
  <si>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</si>
  <si>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</si>
  <si>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</si>
  <si>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</si>
  <si>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</si>
  <si>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</si>
  <si>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</si>
  <si>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</si>
  <si>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</si>
  <si>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</si>
  <si>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</si>
  <si>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</si>
  <si>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</si>
  <si>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10 ул. Мира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</si>
  <si>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</si>
  <si>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</si>
  <si>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</si>
  <si>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</si>
  <si>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</si>
  <si>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</si>
  <si>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</si>
  <si>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</si>
  <si>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</si>
  <si>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</si>
  <si>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</si>
  <si>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к. Прочие работы</t>
  </si>
  <si>
    <t>коммунальным услугам жилого дома № 10 ул. Мира  за январь 2013г.</t>
  </si>
  <si>
    <t>коммунальным услугам жилого дома № 10 ул. Мира за февраль 2013г.</t>
  </si>
  <si>
    <t>коммунальным услугам жилого дома № 10  ул. Мира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</si>
  <si>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</si>
  <si>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</si>
  <si>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(0,4)</t>
    </r>
  </si>
  <si>
    <t>коммунальным услугам жилого дома № 10 ул. Мира  за апрель  2013г.</t>
  </si>
  <si>
    <t>коммунальным услугам жилого дома № 10 ул. Мира за май 2013г.</t>
  </si>
  <si>
    <t>коммунальным услугам жилого дома № 10  ул. Мира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</si>
  <si>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</si>
  <si>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</si>
  <si>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</si>
  <si>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5.начислено за 2 квартал 2013г. </t>
  </si>
  <si>
    <t>коммунальным услугам жилого дома № 10 ул. Мира за 2 квартал 2013г.</t>
  </si>
  <si>
    <t xml:space="preserve">к. Прочие работы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</si>
  <si>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</si>
  <si>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</si>
  <si>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</si>
  <si>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</si>
  <si>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</si>
  <si>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</si>
  <si>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</si>
  <si>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</si>
  <si>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</si>
  <si>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</si>
  <si>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</si>
  <si>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</si>
  <si>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</si>
  <si>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</si>
  <si>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</si>
  <si>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</si>
  <si>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</si>
  <si>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</si>
  <si>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</si>
  <si>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</si>
  <si>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</si>
  <si>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</si>
  <si>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</si>
  <si>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10 ул. Мира за 4 квартал 2013г.</t>
  </si>
  <si>
    <t>1. Задолженность по содержанию и текущему ремонту жилого дома на 01.10.2013 года</t>
  </si>
  <si>
    <t>2. Остаток денежных средств по содержанию и текущему ремонту жилого дома на 01.10.2013г.</t>
  </si>
  <si>
    <t xml:space="preserve">5.начислено за 4 квартал 2013г. </t>
  </si>
  <si>
    <t>коммунальным услугам жилого дома № 10 ул. Мира за 3 квартал 2013г.</t>
  </si>
  <si>
    <t xml:space="preserve">5.начислено за 3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</si>
  <si>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</si>
  <si>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</si>
  <si>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</si>
  <si>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</si>
  <si>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</si>
  <si>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</si>
  <si>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</si>
  <si>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</si>
  <si>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</si>
  <si>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</si>
  <si>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>к. Прочие работы (списывание показаний)</t>
  </si>
  <si>
    <t xml:space="preserve">к. Прочие работы  </t>
  </si>
  <si>
    <t>6. задолженность за собственниками  на 01.04.2013г.</t>
  </si>
  <si>
    <t>6.задолженность за собственниками на 01.07.2013г.</t>
  </si>
  <si>
    <t>6. задолженность за собственниками на 01.10.2013г.</t>
  </si>
  <si>
    <t>6.задолженность за собственниками на 31.12.2013г.</t>
  </si>
  <si>
    <t>к. Прочие работы  (установка общедомового прибора учета электроэнергии)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</si>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</sst>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workbookViewId="0" topLeftCell="A114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15">
        <v>2666.1</v>
      </c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368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3996.4800000000005</v>
      </c>
    </row>
    <row r="9" spans="1:11" ht="15">
      <c r="A9" s="2" t="s">
        <v>94</v>
      </c>
      <c r="B9" s="3"/>
      <c r="C9" s="3"/>
      <c r="D9" s="3"/>
      <c r="E9" s="3"/>
      <c r="F9" s="3"/>
      <c r="G9" s="3"/>
      <c r="H9" s="3"/>
      <c r="I9" s="3"/>
      <c r="J9" s="4"/>
      <c r="K9" s="18">
        <v>293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4140</v>
      </c>
    </row>
    <row r="12" spans="1:11" ht="15.75">
      <c r="A12" s="8" t="s">
        <v>42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231.84</v>
      </c>
    </row>
    <row r="13" spans="1:11" ht="15.75">
      <c r="A13" s="8" t="s">
        <v>5</v>
      </c>
      <c r="B13" s="3"/>
      <c r="C13" s="3"/>
      <c r="D13" s="3"/>
      <c r="E13" s="3"/>
      <c r="F13" s="3"/>
      <c r="G13" s="3"/>
      <c r="H13" s="3"/>
      <c r="I13" s="3"/>
      <c r="J13" s="4"/>
      <c r="K13" s="18">
        <f>Лист2!K13+Лист2!W13+Лист2!AI13</f>
        <v>1342.1160000000002</v>
      </c>
    </row>
    <row r="14" spans="1:11" ht="15.75">
      <c r="A14" s="8" t="s">
        <v>6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</f>
        <v>346</v>
      </c>
    </row>
    <row r="15" spans="1:11" ht="15">
      <c r="A15" s="2" t="s">
        <v>7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8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9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10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11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12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13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14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15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52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16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6059.956</v>
      </c>
    </row>
    <row r="26" spans="1:11" ht="15.75">
      <c r="A26" s="12"/>
      <c r="B26" s="7" t="s">
        <v>56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53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54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20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51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47</v>
      </c>
      <c r="B35" s="3"/>
      <c r="C35" s="3"/>
      <c r="D35" s="3"/>
      <c r="E35" s="3"/>
      <c r="F35" s="3"/>
      <c r="G35" s="3"/>
      <c r="H35" s="3"/>
      <c r="I35" s="3"/>
      <c r="J35" s="4"/>
      <c r="K35" s="15">
        <v>4729.6</v>
      </c>
      <c r="L35" s="19"/>
    </row>
    <row r="36" spans="1:11" ht="15">
      <c r="A36" s="2" t="s">
        <v>48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368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8</v>
      </c>
    </row>
    <row r="39" spans="1:11" ht="15">
      <c r="A39" s="2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8">
        <f>2911*3</f>
        <v>8733</v>
      </c>
    </row>
    <row r="40" spans="1:11" ht="15">
      <c r="A40" s="2" t="s">
        <v>95</v>
      </c>
      <c r="B40" s="3"/>
      <c r="C40" s="3"/>
      <c r="D40" s="3"/>
      <c r="E40" s="3"/>
      <c r="F40" s="3"/>
      <c r="G40" s="3"/>
      <c r="H40" s="3"/>
      <c r="I40" s="3"/>
      <c r="J40" s="4"/>
      <c r="K40" s="18">
        <v>1456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75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4140</v>
      </c>
    </row>
    <row r="43" spans="1:11" ht="15.75">
      <c r="A43" s="8" t="s">
        <v>42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231.84</v>
      </c>
    </row>
    <row r="44" spans="1:11" ht="15.75">
      <c r="A44" s="8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18">
        <f>Лист2!K46+Лист2!W46+Лист2!AI46</f>
        <v>706.316</v>
      </c>
    </row>
    <row r="45" spans="1:11" ht="15.75">
      <c r="A45" s="8" t="s">
        <v>6</v>
      </c>
      <c r="B45" s="7"/>
      <c r="C45" s="7"/>
      <c r="D45" s="7"/>
      <c r="E45" s="7"/>
      <c r="F45" s="7"/>
      <c r="G45" s="7"/>
      <c r="H45" s="7"/>
      <c r="I45" s="3"/>
      <c r="J45" s="4"/>
      <c r="K45" s="17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11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52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9" t="s">
        <v>16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K42+K43+K44</f>
        <v>5078.156</v>
      </c>
    </row>
    <row r="57" spans="1:11" ht="15.75">
      <c r="A57" s="12"/>
      <c r="B57" s="7" t="s">
        <v>17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18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19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20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21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22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23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80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15">
        <v>1075.1</v>
      </c>
      <c r="L68" s="19"/>
    </row>
    <row r="69" spans="1:11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368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8</v>
      </c>
    </row>
    <row r="72" spans="1:11" ht="15">
      <c r="A72" s="2" t="s">
        <v>81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8733</v>
      </c>
    </row>
    <row r="73" spans="1:11" ht="15">
      <c r="A73" s="2" t="s">
        <v>96</v>
      </c>
      <c r="B73" s="3"/>
      <c r="C73" s="3"/>
      <c r="D73" s="3"/>
      <c r="E73" s="3"/>
      <c r="F73" s="3"/>
      <c r="G73" s="3"/>
      <c r="H73" s="3"/>
      <c r="I73" s="3"/>
      <c r="J73" s="4"/>
      <c r="K73" s="18">
        <v>2579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75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4140</v>
      </c>
    </row>
    <row r="76" spans="1:11" ht="15.75">
      <c r="A76" s="8" t="s">
        <v>42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231.84</v>
      </c>
    </row>
    <row r="77" spans="1:11" ht="15.75">
      <c r="A77" s="8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18">
        <f>Лист2!K77+Лист2!W77+Лист2!AI77</f>
        <v>892.376</v>
      </c>
    </row>
    <row r="78" spans="1:11" ht="15.75">
      <c r="A78" s="8" t="s">
        <v>6</v>
      </c>
      <c r="B78" s="7"/>
      <c r="C78" s="7"/>
      <c r="D78" s="7"/>
      <c r="E78" s="7"/>
      <c r="F78" s="7"/>
      <c r="G78" s="7"/>
      <c r="H78" s="7"/>
      <c r="I78" s="3"/>
      <c r="J78" s="4"/>
      <c r="K78" s="17"/>
    </row>
    <row r="79" spans="1:11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9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11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93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9" t="s">
        <v>16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K75+K76+K77</f>
        <v>5264.216</v>
      </c>
    </row>
    <row r="90" spans="1:11" ht="15.75">
      <c r="A90" s="12"/>
      <c r="B90" s="7" t="s">
        <v>17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22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23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76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77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  <c r="L101" s="19"/>
    </row>
    <row r="102" spans="1:11" ht="15">
      <c r="A102" s="2" t="s">
        <v>78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v>2393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368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8</v>
      </c>
    </row>
    <row r="105" spans="1:11" ht="15">
      <c r="A105" s="2" t="s">
        <v>79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8733</v>
      </c>
    </row>
    <row r="106" spans="1:11" ht="15">
      <c r="A106" s="2" t="s">
        <v>97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75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4140</v>
      </c>
    </row>
    <row r="109" spans="1:11" ht="15.75">
      <c r="A109" s="8" t="s">
        <v>42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231.84</v>
      </c>
    </row>
    <row r="110" spans="1:11" ht="15.75">
      <c r="A110" s="8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Лист2!K108</f>
        <v>452.80800000000005</v>
      </c>
    </row>
    <row r="111" spans="1:11" ht="15.75">
      <c r="A111" s="8" t="s">
        <v>6</v>
      </c>
      <c r="B111" s="7"/>
      <c r="C111" s="7"/>
      <c r="D111" s="7"/>
      <c r="E111" s="7"/>
      <c r="F111" s="7"/>
      <c r="G111" s="7"/>
      <c r="H111" s="7"/>
      <c r="I111" s="3"/>
      <c r="J111" s="4"/>
      <c r="K111" s="17">
        <f>Лист2!W109+Лист2!K109</f>
        <v>3945</v>
      </c>
    </row>
    <row r="112" spans="1:11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9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11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52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9" t="s">
        <v>16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K108+K109+K110+K111</f>
        <v>8769.648000000001</v>
      </c>
    </row>
    <row r="123" spans="1:11" ht="15.75">
      <c r="A123" s="12"/>
      <c r="B123" s="7" t="s">
        <v>17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19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22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23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4" t="s">
        <v>99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K105+K72+K39+K8-K4</f>
        <v>27529.38</v>
      </c>
      <c r="L131" s="19"/>
    </row>
    <row r="132" spans="1:11" ht="15">
      <c r="A132" s="25" t="s">
        <v>100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>
        <f>K122+K89+K56+K25</f>
        <v>25171.976000000002</v>
      </c>
    </row>
    <row r="133" spans="1:11" ht="15">
      <c r="A133" s="24" t="s">
        <v>101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75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16560</v>
      </c>
    </row>
    <row r="135" spans="1:11" ht="15.75">
      <c r="A135" s="8" t="s">
        <v>42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927.36</v>
      </c>
    </row>
    <row r="136" spans="1:11" ht="15.75">
      <c r="A136" s="27" t="s">
        <v>5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>
        <f>K77+K44+K13</f>
        <v>2940.808</v>
      </c>
    </row>
    <row r="137" spans="1:11" ht="15.75">
      <c r="A137" s="27" t="s">
        <v>6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>
        <f>K111+K14</f>
        <v>4291</v>
      </c>
    </row>
    <row r="138" spans="1:11" ht="15">
      <c r="A138" s="2" t="s">
        <v>102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103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2357.4039999999986</v>
      </c>
    </row>
    <row r="140" spans="1:11" ht="15">
      <c r="A140" s="2" t="s">
        <v>104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174</v>
      </c>
    </row>
    <row r="141" spans="1:11" ht="15">
      <c r="A141" s="2" t="s">
        <v>105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255</v>
      </c>
    </row>
    <row r="142" spans="1:11" ht="15">
      <c r="A142" s="28" t="s">
        <v>106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>
        <v>13</v>
      </c>
    </row>
    <row r="143" spans="1:11" ht="15">
      <c r="A143" s="2" t="s">
        <v>107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A97">
      <selection activeCell="AI130" sqref="AI130"/>
    </sheetView>
  </sheetViews>
  <sheetFormatPr defaultColWidth="9.00390625" defaultRowHeight="12.75"/>
  <cols>
    <col min="10" max="10" width="18.125" style="0" customWidth="1"/>
    <col min="22" max="22" width="18.125" style="0" customWidth="1"/>
    <col min="34" max="34" width="18.6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 t="s">
        <v>39</v>
      </c>
      <c r="O2" s="1"/>
      <c r="P2" s="1"/>
      <c r="Q2" s="1"/>
      <c r="R2" s="1"/>
      <c r="S2" s="1"/>
      <c r="T2" s="1"/>
      <c r="U2" s="1"/>
      <c r="Y2" s="1"/>
      <c r="Z2" s="1" t="s">
        <v>40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15">
        <v>2666.1</v>
      </c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15">
        <v>3656.3</v>
      </c>
      <c r="X4" s="19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15">
        <v>4196.4</v>
      </c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368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368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368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3.62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3.62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3.62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1332.16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1332.16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1332.16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41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1380</v>
      </c>
      <c r="M11" s="8" t="s">
        <v>41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1380</v>
      </c>
      <c r="Y11" s="8" t="s">
        <v>3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1380</v>
      </c>
    </row>
    <row r="12" spans="1:35" ht="15.75">
      <c r="A12" s="8" t="s">
        <v>42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77.28</v>
      </c>
      <c r="M12" s="8" t="s">
        <v>42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77.28</v>
      </c>
      <c r="Y12" s="8" t="s">
        <v>4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77.28</v>
      </c>
    </row>
    <row r="13" spans="1:35" ht="15.75">
      <c r="A13" s="8" t="s">
        <v>5</v>
      </c>
      <c r="B13" s="3"/>
      <c r="C13" s="3"/>
      <c r="D13" s="3"/>
      <c r="E13" s="3"/>
      <c r="F13" s="3"/>
      <c r="G13" s="3"/>
      <c r="H13" s="3"/>
      <c r="I13" s="3"/>
      <c r="J13" s="4"/>
      <c r="K13" s="18">
        <f>0.4*449*2.89</f>
        <v>519.0440000000001</v>
      </c>
      <c r="M13" s="8" t="s">
        <v>5</v>
      </c>
      <c r="N13" s="3"/>
      <c r="O13" s="3"/>
      <c r="P13" s="3"/>
      <c r="Q13" s="3"/>
      <c r="R13" s="3"/>
      <c r="S13" s="3"/>
      <c r="T13" s="3"/>
      <c r="U13" s="3"/>
      <c r="V13" s="4"/>
      <c r="W13" s="18">
        <f>0.4*359*2.89</f>
        <v>415.004</v>
      </c>
      <c r="Y13" s="8" t="s">
        <v>43</v>
      </c>
      <c r="Z13" s="3"/>
      <c r="AA13" s="3"/>
      <c r="AB13" s="3"/>
      <c r="AC13" s="3"/>
      <c r="AD13" s="3"/>
      <c r="AE13" s="3"/>
      <c r="AF13" s="3"/>
      <c r="AG13" s="3"/>
      <c r="AH13" s="4"/>
      <c r="AI13" s="18">
        <f>0.4*2.89*353</f>
        <v>408.06800000000004</v>
      </c>
    </row>
    <row r="14" spans="1:35" ht="15.75">
      <c r="A14" s="8" t="s">
        <v>6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</f>
        <v>346</v>
      </c>
      <c r="M14" s="8" t="s">
        <v>6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6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7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7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7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8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8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8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9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9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9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10</v>
      </c>
      <c r="B18" s="3"/>
      <c r="C18" s="3"/>
      <c r="D18" s="3"/>
      <c r="E18" s="3"/>
      <c r="F18" s="3"/>
      <c r="G18" s="3"/>
      <c r="H18" s="3"/>
      <c r="I18" s="3"/>
      <c r="J18" s="4"/>
      <c r="K18" s="5">
        <v>346</v>
      </c>
      <c r="M18" s="2" t="s">
        <v>10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10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11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11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11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12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12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12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13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13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13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14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14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14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15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15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15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37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37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37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16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2322.324</v>
      </c>
      <c r="M25" s="9" t="s">
        <v>16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W11+W12+W13</f>
        <v>1872.284</v>
      </c>
      <c r="Y25" s="9" t="s">
        <v>16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AI11+AI12+AI13</f>
        <v>1865.348</v>
      </c>
    </row>
    <row r="26" spans="1:35" ht="15.75">
      <c r="A26" s="12"/>
      <c r="B26" s="7" t="s">
        <v>17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17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17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18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18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18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19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19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19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20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20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20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21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21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21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22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22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22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23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23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23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44</v>
      </c>
      <c r="C35" s="1"/>
      <c r="D35" s="1"/>
      <c r="E35" s="1"/>
      <c r="F35" s="1"/>
      <c r="G35" s="1"/>
      <c r="H35" s="1"/>
      <c r="I35" s="1"/>
      <c r="M35" s="1"/>
      <c r="N35" s="1" t="s">
        <v>45</v>
      </c>
      <c r="O35" s="1"/>
      <c r="P35" s="1"/>
      <c r="Q35" s="1"/>
      <c r="R35" s="1"/>
      <c r="S35" s="1"/>
      <c r="T35" s="1"/>
      <c r="U35" s="1"/>
      <c r="Y35" s="1"/>
      <c r="Z35" s="1" t="s">
        <v>46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6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15">
        <v>4729.6</v>
      </c>
      <c r="M37" s="2" t="s">
        <v>57</v>
      </c>
      <c r="N37" s="3"/>
      <c r="O37" s="3"/>
      <c r="P37" s="3"/>
      <c r="Q37" s="3"/>
      <c r="R37" s="3"/>
      <c r="S37" s="3"/>
      <c r="T37" s="3"/>
      <c r="U37" s="3"/>
      <c r="V37" s="4"/>
      <c r="W37" s="15">
        <v>3575.4</v>
      </c>
      <c r="X37" s="19"/>
      <c r="Y37" s="2" t="s">
        <v>60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v>2363.4</v>
      </c>
      <c r="AJ37" s="19"/>
    </row>
    <row r="38" spans="1:35" ht="15">
      <c r="A38" s="2" t="s">
        <v>48</v>
      </c>
      <c r="B38" s="3"/>
      <c r="C38" s="3"/>
      <c r="D38" s="3"/>
      <c r="E38" s="3"/>
      <c r="F38" s="3"/>
      <c r="G38" s="3"/>
      <c r="H38" s="3"/>
      <c r="I38" s="3"/>
      <c r="J38" s="4"/>
      <c r="K38" s="15"/>
      <c r="M38" s="2" t="s">
        <v>58</v>
      </c>
      <c r="N38" s="3"/>
      <c r="O38" s="3"/>
      <c r="P38" s="3"/>
      <c r="Q38" s="3"/>
      <c r="R38" s="3"/>
      <c r="S38" s="3"/>
      <c r="T38" s="3"/>
      <c r="U38" s="3"/>
      <c r="V38" s="4"/>
      <c r="W38" s="15"/>
      <c r="Y38" s="2" t="s">
        <v>61</v>
      </c>
      <c r="Z38" s="3"/>
      <c r="AA38" s="3"/>
      <c r="AB38" s="3"/>
      <c r="AC38" s="3"/>
      <c r="AD38" s="3"/>
      <c r="AE38" s="3"/>
      <c r="AF38" s="3"/>
      <c r="AG38" s="3"/>
      <c r="AH38" s="4"/>
      <c r="AI38" s="15"/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368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368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368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8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7.91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7.91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7.91</v>
      </c>
    </row>
    <row r="42" spans="1:35" ht="15">
      <c r="A42" s="2" t="s">
        <v>49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2910.88</v>
      </c>
      <c r="M42" s="2" t="s">
        <v>59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2910.88</v>
      </c>
      <c r="Y42" s="2" t="s">
        <v>62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2910.88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41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1380</v>
      </c>
      <c r="M44" s="8" t="s">
        <v>41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1380</v>
      </c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1380</v>
      </c>
    </row>
    <row r="45" spans="1:35" ht="15.75">
      <c r="A45" s="8" t="s">
        <v>42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77.28</v>
      </c>
      <c r="M45" s="8" t="s">
        <v>42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77.28</v>
      </c>
      <c r="Y45" s="8" t="s">
        <v>4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77.28</v>
      </c>
    </row>
    <row r="46" spans="1:35" ht="15.75">
      <c r="A46" s="8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18">
        <f>0.4*259*2.89</f>
        <v>299.40400000000005</v>
      </c>
      <c r="M46" s="8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18">
        <f>0.4*209*2.89</f>
        <v>241.60400000000004</v>
      </c>
      <c r="Y46" s="8" t="s">
        <v>43</v>
      </c>
      <c r="Z46" s="3"/>
      <c r="AA46" s="3"/>
      <c r="AB46" s="3"/>
      <c r="AC46" s="3"/>
      <c r="AD46" s="3"/>
      <c r="AE46" s="3"/>
      <c r="AF46" s="3"/>
      <c r="AG46" s="3"/>
      <c r="AH46" s="4"/>
      <c r="AI46" s="18">
        <f>0.4*143*2.89</f>
        <v>165.30800000000002</v>
      </c>
    </row>
    <row r="47" spans="1:35" ht="15.75">
      <c r="A47" s="8" t="s">
        <v>6</v>
      </c>
      <c r="B47" s="7"/>
      <c r="C47" s="7"/>
      <c r="D47" s="7"/>
      <c r="E47" s="7"/>
      <c r="F47" s="7"/>
      <c r="G47" s="7"/>
      <c r="H47" s="7"/>
      <c r="I47" s="3"/>
      <c r="J47" s="4"/>
      <c r="K47" s="17">
        <f>K51</f>
        <v>0</v>
      </c>
      <c r="M47" s="8" t="s">
        <v>6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6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9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9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9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11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11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11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12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12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12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14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14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14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15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15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15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37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37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37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16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1756.684</v>
      </c>
      <c r="M58" s="9" t="s">
        <v>16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W44+W45+W46</f>
        <v>1698.884</v>
      </c>
      <c r="Y58" s="9" t="s">
        <v>16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AI44+AI45+AI46</f>
        <v>1622.588</v>
      </c>
    </row>
    <row r="59" spans="1:35" ht="15.75">
      <c r="A59" s="12"/>
      <c r="B59" s="7" t="s">
        <v>17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17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17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18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18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19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19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20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20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21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21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22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22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23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23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23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0" t="s">
        <v>63</v>
      </c>
      <c r="R67" s="21" t="s">
        <v>64</v>
      </c>
      <c r="AD67" s="21" t="s">
        <v>65</v>
      </c>
    </row>
    <row r="68" spans="1:35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15">
        <v>1075.1</v>
      </c>
      <c r="L68" s="19"/>
      <c r="M68" s="2" t="s">
        <v>67</v>
      </c>
      <c r="N68" s="3"/>
      <c r="O68" s="3"/>
      <c r="P68" s="3"/>
      <c r="Q68" s="3"/>
      <c r="R68" s="3"/>
      <c r="S68" s="3"/>
      <c r="T68" s="3"/>
      <c r="U68" s="3"/>
      <c r="V68" s="4"/>
      <c r="W68" s="22"/>
      <c r="X68" s="19"/>
      <c r="Y68" s="2" t="s">
        <v>68</v>
      </c>
      <c r="Z68" s="3"/>
      <c r="AA68" s="3"/>
      <c r="AB68" s="3"/>
      <c r="AC68" s="3"/>
      <c r="AD68" s="3"/>
      <c r="AE68" s="3"/>
      <c r="AF68" s="3"/>
      <c r="AG68" s="3"/>
      <c r="AH68" s="4"/>
      <c r="AI68" s="22"/>
    </row>
    <row r="69" spans="1:35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/>
      <c r="M69" s="2" t="s">
        <v>70</v>
      </c>
      <c r="N69" s="3"/>
      <c r="O69" s="3"/>
      <c r="P69" s="3"/>
      <c r="Q69" s="3"/>
      <c r="R69" s="3"/>
      <c r="S69" s="3"/>
      <c r="T69" s="3"/>
      <c r="U69" s="3"/>
      <c r="V69" s="4"/>
      <c r="W69" s="15">
        <f>K73-K68-K89</f>
        <v>152.09600000000023</v>
      </c>
      <c r="Y69" s="2" t="s">
        <v>71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1287.9360000000006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368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368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368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8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7.91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7.91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7.91</v>
      </c>
    </row>
    <row r="73" spans="1:35" ht="15">
      <c r="A73" s="2" t="s">
        <v>72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2910.88</v>
      </c>
      <c r="M73" s="2" t="s">
        <v>73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2910.88</v>
      </c>
      <c r="Y73" s="2" t="s">
        <v>74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2910.88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1380</v>
      </c>
      <c r="M75" s="8" t="s">
        <v>75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1380</v>
      </c>
      <c r="Y75" s="8" t="s">
        <v>75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1380</v>
      </c>
    </row>
    <row r="76" spans="1:35" ht="15.75">
      <c r="A76" s="8" t="s">
        <v>42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77.28</v>
      </c>
      <c r="M76" s="8" t="s">
        <v>42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77.28</v>
      </c>
      <c r="Y76" s="8" t="s">
        <v>42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77.28</v>
      </c>
    </row>
    <row r="77" spans="1:35" ht="15.75">
      <c r="A77" s="8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18">
        <f>0.4*171*3.31</f>
        <v>226.40400000000002</v>
      </c>
      <c r="M77" s="8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18">
        <f>0.4*3.31*240</f>
        <v>317.76</v>
      </c>
      <c r="Y77" s="8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18">
        <f>0.4*3.31*263</f>
        <v>348.212</v>
      </c>
    </row>
    <row r="78" spans="1:35" ht="15.75">
      <c r="A78" s="8" t="s">
        <v>6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6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6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9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9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9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11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11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11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12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12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14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14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15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15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37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37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37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16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K75+K76+K77</f>
        <v>1683.684</v>
      </c>
      <c r="M89" s="9" t="s">
        <v>16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W75+W76+W77</f>
        <v>1775.04</v>
      </c>
      <c r="Y89" s="9" t="s">
        <v>16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AI75+AI76+AI77</f>
        <v>1805.492</v>
      </c>
    </row>
    <row r="90" spans="1:35" ht="15.75">
      <c r="A90" s="12"/>
      <c r="B90" s="7" t="s">
        <v>17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17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17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18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18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19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19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20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20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21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21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22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22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22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23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23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23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0" t="s">
        <v>82</v>
      </c>
      <c r="R98" s="21" t="s">
        <v>83</v>
      </c>
      <c r="AD98" s="21" t="s">
        <v>84</v>
      </c>
    </row>
    <row r="99" spans="1:36" ht="15">
      <c r="A99" s="2" t="s">
        <v>77</v>
      </c>
      <c r="B99" s="3"/>
      <c r="C99" s="3"/>
      <c r="D99" s="3"/>
      <c r="E99" s="3"/>
      <c r="F99" s="3"/>
      <c r="G99" s="3"/>
      <c r="H99" s="3"/>
      <c r="I99" s="3"/>
      <c r="J99" s="4"/>
      <c r="K99" s="22"/>
      <c r="M99" s="2" t="s">
        <v>85</v>
      </c>
      <c r="N99" s="3"/>
      <c r="O99" s="3"/>
      <c r="P99" s="3"/>
      <c r="Q99" s="3"/>
      <c r="R99" s="3"/>
      <c r="S99" s="3"/>
      <c r="T99" s="3"/>
      <c r="U99" s="3"/>
      <c r="V99" s="4"/>
      <c r="W99" s="18">
        <v>206</v>
      </c>
      <c r="X99" s="23"/>
      <c r="Y99" s="2" t="s">
        <v>86</v>
      </c>
      <c r="Z99" s="3"/>
      <c r="AA99" s="3"/>
      <c r="AB99" s="3"/>
      <c r="AC99" s="3"/>
      <c r="AD99" s="3"/>
      <c r="AE99" s="3"/>
      <c r="AF99" s="3"/>
      <c r="AG99" s="3"/>
      <c r="AH99" s="4"/>
      <c r="AI99" s="22"/>
      <c r="AJ99" s="23"/>
    </row>
    <row r="100" spans="1:35" ht="15">
      <c r="A100" s="2" t="s">
        <v>78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2393.3240000000005</v>
      </c>
      <c r="M100" s="2" t="s">
        <v>87</v>
      </c>
      <c r="N100" s="3"/>
      <c r="O100" s="3"/>
      <c r="P100" s="3"/>
      <c r="Q100" s="3"/>
      <c r="R100" s="3"/>
      <c r="S100" s="3"/>
      <c r="T100" s="3"/>
      <c r="U100" s="3"/>
      <c r="V100" s="4"/>
      <c r="W100" s="18"/>
      <c r="Y100" s="2" t="s">
        <v>88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W104-W99-W120</f>
        <v>902.6000000000001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368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368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368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8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7.91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7.91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7.91</v>
      </c>
    </row>
    <row r="104" spans="1:35" ht="15">
      <c r="A104" s="2" t="s">
        <v>89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2910.88</v>
      </c>
      <c r="M104" s="2" t="s">
        <v>90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2910.88</v>
      </c>
      <c r="Y104" s="2" t="s">
        <v>91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2910.88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75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1380</v>
      </c>
      <c r="M106" s="8" t="s">
        <v>75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1380</v>
      </c>
      <c r="Y106" s="8" t="s">
        <v>75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1380</v>
      </c>
    </row>
    <row r="107" spans="1:35" ht="15.75">
      <c r="A107" s="8" t="s">
        <v>42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77.28</v>
      </c>
      <c r="M107" s="8" t="s">
        <v>42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77.28</v>
      </c>
      <c r="Y107" s="8" t="s">
        <v>42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77.28</v>
      </c>
    </row>
    <row r="108" spans="1:35" ht="15.75">
      <c r="A108" s="8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0.4*3.31*342</f>
        <v>452.80800000000005</v>
      </c>
      <c r="M108" s="8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6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K119</f>
        <v>3600</v>
      </c>
      <c r="M109" s="8" t="s">
        <v>6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W113</f>
        <v>345</v>
      </c>
      <c r="Y109" s="8" t="s">
        <v>6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9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9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9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>
        <v>345</v>
      </c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11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11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11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12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12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12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14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14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14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15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15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15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98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3600</v>
      </c>
      <c r="M119" s="2" t="s">
        <v>93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92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6" ht="15">
      <c r="A120" s="9" t="s">
        <v>16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K106+K107+K108+K109</f>
        <v>5510.088</v>
      </c>
      <c r="M120" s="9" t="s">
        <v>16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1802.28</v>
      </c>
      <c r="Y120" s="9" t="s">
        <v>16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1457.28</v>
      </c>
      <c r="AJ120" s="23"/>
    </row>
    <row r="121" spans="1:35" ht="15.75">
      <c r="A121" s="12"/>
      <c r="B121" s="7" t="s">
        <v>17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17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17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18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18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18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19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19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19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20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20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20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21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21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21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22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22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22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23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23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3">
        <f>AI100+AI104-AI120</f>
        <v>2356.2000000000007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2013-02-01T18:00:29Z</cp:lastPrinted>
  <dcterms:created xsi:type="dcterms:W3CDTF">2012-04-11T04:13:08Z</dcterms:created>
  <dcterms:modified xsi:type="dcterms:W3CDTF">2014-02-03T11:37:58Z</dcterms:modified>
  <cp:category/>
  <cp:version/>
  <cp:contentType/>
  <cp:contentStatus/>
</cp:coreProperties>
</file>