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<sst xmlns="http://schemas.openxmlformats.org/spreadsheetml/2006/main" count="501" uniqueCount="104">
  <si>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</si>
  <si>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</si>
  <si>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</si>
  <si>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</si>
  <si>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</si>
  <si>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</si>
  <si>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</si>
  <si>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</si>
  <si>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</si>
  <si>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</si>
  <si>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</si>
  <si>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</si>
  <si>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</si>
  <si>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</si>
  <si>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</si>
  <si>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</si>
  <si>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</si>
  <si>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</si>
  <si>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</si>
  <si>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</si>
  <si>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</si>
  <si>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</si>
  <si>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</si>
  <si>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</si>
  <si>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4  ул. Лавренева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</si>
  <si>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</si>
  <si>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</si>
  <si>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</si>
  <si>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</si>
  <si>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</si>
  <si>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</si>
  <si>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</si>
  <si>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</si>
  <si>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</si>
  <si>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</si>
  <si>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</si>
  <si>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4   ул. Лавренева  за январь 2013г.</t>
  </si>
  <si>
    <t>коммунальным услугам жилого дома № 4 ул. Лавренева за февраль 2013г.</t>
  </si>
  <si>
    <t>коммунальным услугам жилого дома № 4 ул. Лавренева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</si>
  <si>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</si>
  <si>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</si>
  <si>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 xml:space="preserve">1. </t>
    </r>
    <r>
      <rPr>
        <sz val="12"/>
        <rFont val="Arial Cyr"/>
        <family val="0"/>
      </rPr>
      <t>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</si>
  <si>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</si>
  <si>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(0,3)</t>
    </r>
  </si>
  <si>
    <t>коммунальным услугам жилого дома № 4   ул. Лавренева  за апрель  2013г.</t>
  </si>
  <si>
    <t>коммунальным услугам жилого дома № 4 ул. Лавренева за май  2013г.</t>
  </si>
  <si>
    <t>коммунальным услугам жилого дома № 4 ул. Лавренева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</si>
  <si>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</si>
  <si>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</si>
  <si>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</si>
  <si>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 xml:space="preserve">5.начислено за 2 квартал 2013г. </t>
  </si>
  <si>
    <t>коммунальным услугам жилого дома № 4  ул. Лавренева за 2 квартал 2013г.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</si>
  <si>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</si>
  <si>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</si>
  <si>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</si>
  <si>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</si>
  <si>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</si>
  <si>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</si>
  <si>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</si>
  <si>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</si>
  <si>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</si>
  <si>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</si>
  <si>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</si>
  <si>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</si>
  <si>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</si>
  <si>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</si>
  <si>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</si>
  <si>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</si>
  <si>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</si>
  <si>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</si>
  <si>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</si>
  <si>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</si>
  <si>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4  ул. Лавренева за 3 квартал 2013г.</t>
  </si>
  <si>
    <t xml:space="preserve">5.начислено за 3 квартал 2013г. </t>
  </si>
  <si>
    <t>к. Прочие работы (обследование каналов)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</si>
  <si>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</si>
  <si>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</si>
  <si>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</si>
  <si>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</si>
  <si>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</si>
  <si>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</si>
  <si>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</si>
  <si>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</si>
  <si>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</si>
  <si>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</si>
  <si>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</si>
  <si>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</si>
  <si>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</si>
  <si>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</si>
  <si>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</si>
  <si>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</si>
  <si>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>к. Прочие работы  (установка общедомового прибора учета электроэнергии)</t>
  </si>
  <si>
    <t>коммунальным услугам жилого дома № 4  ул. Лавренева за 4 квартал 2013г.</t>
  </si>
  <si>
    <t xml:space="preserve">5.начислено за 4 квартал 2013г. </t>
  </si>
  <si>
    <t>6. задолженность за собственниками на 31.12.2013г.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</si>
  <si>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</si>
  <si>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</si>
  <si>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Итого начислено за 2013 год</t>
  </si>
  <si>
    <t>Итого истрачено за 2013 год</t>
  </si>
  <si>
    <t xml:space="preserve">в том числе за: 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</si>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</sst>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0" fillId="0" borderId="3" xfId="0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4">
          <cell r="C354">
            <v>316.8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18">
      <selection activeCell="A132" sqref="A132: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12004.3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316.8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7517.664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>
        <v>939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71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3564</v>
      </c>
    </row>
    <row r="12" spans="1:11" ht="15.75">
      <c r="A12" s="8" t="s">
        <v>42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199.584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Лист2!K13+Лист2!W13+Лист2!AI13</f>
        <v>1006.587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4770.171</v>
      </c>
    </row>
    <row r="26" spans="1:11" ht="15.75">
      <c r="A26" s="12"/>
      <c r="B26" s="7" t="s">
        <v>55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52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385</v>
      </c>
    </row>
    <row r="28" spans="1:11" ht="15">
      <c r="A28" s="2" t="s">
        <v>53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54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51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47</v>
      </c>
      <c r="B36" s="3"/>
      <c r="C36" s="3"/>
      <c r="D36" s="3"/>
      <c r="E36" s="3"/>
      <c r="F36" s="3"/>
      <c r="G36" s="3"/>
      <c r="H36" s="3"/>
      <c r="I36" s="3"/>
      <c r="J36" s="4"/>
      <c r="K36" s="15">
        <v>0</v>
      </c>
    </row>
    <row r="37" spans="1:11" ht="15">
      <c r="A37" s="2" t="s">
        <v>48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14751.793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'[1]Лист1'!$C$354</f>
        <v>316.8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8</v>
      </c>
    </row>
    <row r="40" spans="1:11" ht="15">
      <c r="A40" s="2" t="s">
        <v>50</v>
      </c>
      <c r="B40" s="3"/>
      <c r="C40" s="3"/>
      <c r="D40" s="3"/>
      <c r="E40" s="3"/>
      <c r="F40" s="3"/>
      <c r="G40" s="3"/>
      <c r="H40" s="3"/>
      <c r="I40" s="3"/>
      <c r="J40" s="4"/>
      <c r="K40" s="18">
        <f>K8</f>
        <v>7517.664</v>
      </c>
    </row>
    <row r="41" spans="1:11" ht="15">
      <c r="A41" s="2" t="s">
        <v>89</v>
      </c>
      <c r="B41" s="3"/>
      <c r="C41" s="3"/>
      <c r="D41" s="3"/>
      <c r="E41" s="3"/>
      <c r="F41" s="3"/>
      <c r="G41" s="3"/>
      <c r="H41" s="3"/>
      <c r="I41" s="3"/>
      <c r="J41" s="4"/>
      <c r="K41" s="18"/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71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3564</v>
      </c>
    </row>
    <row r="44" spans="1:11" ht="15.75">
      <c r="A44" s="8" t="s">
        <v>42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199.584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>
        <f>Лист2!K46+Лист2!W46+Лист2!AI46</f>
        <v>529.7370000000001</v>
      </c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/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K43+K44+K45</f>
        <v>4293.321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72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1" ht="15">
      <c r="A69" s="2" t="s">
        <v>62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1" ht="15">
      <c r="A70" s="2" t="s">
        <v>65</v>
      </c>
      <c r="B70" s="3"/>
      <c r="C70" s="3"/>
      <c r="D70" s="3"/>
      <c r="E70" s="3"/>
      <c r="F70" s="3"/>
      <c r="G70" s="3"/>
      <c r="H70" s="3"/>
      <c r="I70" s="3"/>
      <c r="J70" s="4"/>
      <c r="K70" s="15">
        <f>K37+K40-K57</f>
        <v>17976.136</v>
      </c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316.8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8</v>
      </c>
    </row>
    <row r="73" spans="1:11" ht="15">
      <c r="A73" s="2" t="s">
        <v>73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7517.664</v>
      </c>
    </row>
    <row r="74" spans="1:11" ht="15">
      <c r="A74" s="2" t="s">
        <v>90</v>
      </c>
      <c r="B74" s="3"/>
      <c r="C74" s="3"/>
      <c r="D74" s="3"/>
      <c r="E74" s="3"/>
      <c r="F74" s="3"/>
      <c r="G74" s="3"/>
      <c r="H74" s="3"/>
      <c r="I74" s="3"/>
      <c r="J74" s="4"/>
      <c r="K74" s="18">
        <v>2022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71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3564</v>
      </c>
    </row>
    <row r="77" spans="1:11" ht="15.75">
      <c r="A77" s="8" t="s">
        <v>42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199.584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>
        <f>Лист2!K77+Лист2!W77+Лист2!AI77</f>
        <v>669.2819999999999</v>
      </c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>
        <f>Лист2!AI78</f>
        <v>4400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K76+K77+K78+K79</f>
        <v>8832.866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92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1" ht="15">
      <c r="A102" s="2" t="s">
        <v>78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</row>
    <row r="103" spans="1:12" ht="15">
      <c r="A103" s="2" t="s">
        <v>81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K70+K73-K90</f>
        <v>16660.934</v>
      </c>
      <c r="L103" s="19"/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316.8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8</v>
      </c>
    </row>
    <row r="106" spans="1:11" ht="15">
      <c r="A106" s="2" t="s">
        <v>93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7517.664</v>
      </c>
    </row>
    <row r="107" spans="1:11" ht="15">
      <c r="A107" s="2" t="s">
        <v>94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71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3564</v>
      </c>
    </row>
    <row r="110" spans="1:11" ht="15.75">
      <c r="A110" s="8" t="s">
        <v>42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199.584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Лист2!K108</f>
        <v>339.606</v>
      </c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Лист2!K109+Лист2!W109</f>
        <v>5480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14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K109+K110+K111+K112</f>
        <v>9583.189999999999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1" ht="15">
      <c r="A132" s="25" t="s">
        <v>97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K106+K73+K40+K8+K5</f>
        <v>42074.956</v>
      </c>
    </row>
    <row r="133" spans="1:11" ht="15">
      <c r="A133" s="26" t="s">
        <v>98</v>
      </c>
      <c r="B133" s="27"/>
      <c r="C133" s="27"/>
      <c r="D133" s="27"/>
      <c r="E133" s="27"/>
      <c r="F133" s="27"/>
      <c r="G133" s="27"/>
      <c r="H133" s="27"/>
      <c r="I133" s="27"/>
      <c r="J133" s="11"/>
      <c r="K133" s="18">
        <f>K123+K90+K57+K25</f>
        <v>27479.547999999995</v>
      </c>
    </row>
    <row r="134" spans="1:11" ht="15">
      <c r="A134" s="25" t="s">
        <v>99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7"/>
    </row>
    <row r="135" spans="1:11" ht="15.75">
      <c r="A135" s="8" t="s">
        <v>71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7">
        <f>K109*4</f>
        <v>14256</v>
      </c>
    </row>
    <row r="136" spans="1:11" ht="15.75">
      <c r="A136" s="8" t="s">
        <v>42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798.336</v>
      </c>
    </row>
    <row r="137" spans="1:11" ht="15.75">
      <c r="A137" s="28" t="s">
        <v>3</v>
      </c>
      <c r="B137" s="27"/>
      <c r="C137" s="27"/>
      <c r="D137" s="27"/>
      <c r="E137" s="27"/>
      <c r="F137" s="27"/>
      <c r="G137" s="27"/>
      <c r="H137" s="27"/>
      <c r="I137" s="27"/>
      <c r="J137" s="11"/>
      <c r="K137" s="18">
        <f>K111+K78+K45+K13</f>
        <v>2545.212</v>
      </c>
    </row>
    <row r="138" spans="1:11" ht="15.75">
      <c r="A138" s="28" t="s">
        <v>4</v>
      </c>
      <c r="B138" s="27"/>
      <c r="C138" s="27"/>
      <c r="D138" s="27"/>
      <c r="E138" s="27"/>
      <c r="F138" s="27"/>
      <c r="G138" s="27"/>
      <c r="H138" s="27"/>
      <c r="I138" s="27"/>
      <c r="J138" s="11"/>
      <c r="K138" s="18">
        <f>K112+K79</f>
        <v>9880</v>
      </c>
    </row>
    <row r="139" spans="1:11" ht="15">
      <c r="A139" s="2" t="s">
        <v>95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</row>
    <row r="140" spans="1:11" ht="15">
      <c r="A140" s="2" t="s">
        <v>96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14595.408000000003</v>
      </c>
    </row>
    <row r="141" spans="1:11" ht="15">
      <c r="A141" s="2" t="s">
        <v>100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883</v>
      </c>
    </row>
    <row r="142" spans="1:11" ht="15">
      <c r="A142" s="2" t="s">
        <v>101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0</v>
      </c>
    </row>
    <row r="143" spans="1:11" ht="15">
      <c r="A143" s="29" t="s">
        <v>102</v>
      </c>
      <c r="B143" s="30"/>
      <c r="C143" s="30"/>
      <c r="D143" s="30"/>
      <c r="E143" s="30"/>
      <c r="F143" s="30"/>
      <c r="G143" s="30"/>
      <c r="H143" s="30"/>
      <c r="I143" s="30"/>
      <c r="J143" s="31"/>
      <c r="K143" s="17">
        <v>67</v>
      </c>
    </row>
    <row r="144" spans="1:11" ht="15">
      <c r="A144" s="2" t="s">
        <v>103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185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S96">
      <selection activeCell="AI130" sqref="AI130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28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29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12004.3</v>
      </c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12866.376999999999</v>
      </c>
      <c r="X5" s="19"/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13806.484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316.8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316.8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316.8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2505.888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2505.888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2505.888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21"/>
      <c r="K11" s="18">
        <f>K6*3.75</f>
        <v>1188</v>
      </c>
      <c r="M11" s="8" t="s">
        <v>41</v>
      </c>
      <c r="N11" s="3"/>
      <c r="O11" s="3"/>
      <c r="P11" s="3"/>
      <c r="Q11" s="3"/>
      <c r="R11" s="3"/>
      <c r="S11" s="3"/>
      <c r="T11" s="3"/>
      <c r="U11" s="3"/>
      <c r="V11" s="21"/>
      <c r="W11" s="18">
        <f>K11</f>
        <v>1188</v>
      </c>
      <c r="Y11" s="8" t="s">
        <v>39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1188</v>
      </c>
    </row>
    <row r="12" spans="1:35" ht="15.75">
      <c r="A12" s="8" t="s">
        <v>42</v>
      </c>
      <c r="B12" s="3"/>
      <c r="C12" s="3"/>
      <c r="D12" s="3"/>
      <c r="E12" s="3"/>
      <c r="F12" s="3"/>
      <c r="G12" s="3"/>
      <c r="H12" s="3"/>
      <c r="I12" s="3"/>
      <c r="J12" s="21"/>
      <c r="K12" s="18">
        <f>K6*0.21</f>
        <v>66.528</v>
      </c>
      <c r="M12" s="8" t="s">
        <v>42</v>
      </c>
      <c r="N12" s="3"/>
      <c r="O12" s="3"/>
      <c r="P12" s="3"/>
      <c r="Q12" s="3"/>
      <c r="R12" s="3"/>
      <c r="S12" s="3"/>
      <c r="T12" s="3"/>
      <c r="U12" s="3"/>
      <c r="V12" s="21"/>
      <c r="W12" s="18">
        <f>K12</f>
        <v>66.528</v>
      </c>
      <c r="Y12" s="8" t="s">
        <v>40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66.528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0.3*449*2.89</f>
        <v>389.28299999999996</v>
      </c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>
        <f>0.3*359*2.89</f>
        <v>311.25300000000004</v>
      </c>
      <c r="Y13" s="8" t="s">
        <v>43</v>
      </c>
      <c r="Z13" s="3"/>
      <c r="AA13" s="3"/>
      <c r="AB13" s="3"/>
      <c r="AC13" s="3"/>
      <c r="AD13" s="3"/>
      <c r="AE13" s="3"/>
      <c r="AF13" s="3"/>
      <c r="AG13" s="3"/>
      <c r="AH13" s="4"/>
      <c r="AI13" s="18">
        <f>0.3*2.89*353</f>
        <v>306.051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1643.811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W11+W12+W13</f>
        <v>1565.781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AI11+AI12+AI13</f>
        <v>1560.579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44</v>
      </c>
      <c r="C35" s="1"/>
      <c r="D35" s="1"/>
      <c r="E35" s="1"/>
      <c r="F35" s="1"/>
      <c r="G35" s="1"/>
      <c r="H35" s="1"/>
      <c r="I35" s="1"/>
      <c r="M35" s="1"/>
      <c r="N35" s="1" t="s">
        <v>45</v>
      </c>
      <c r="O35" s="1"/>
      <c r="P35" s="1"/>
      <c r="Q35" s="1"/>
      <c r="R35" s="1"/>
      <c r="S35" s="1"/>
      <c r="T35" s="1"/>
      <c r="U35" s="1"/>
      <c r="Y35" s="1"/>
      <c r="Z35" s="1" t="s">
        <v>46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4"/>
      <c r="K37" s="20"/>
      <c r="M37" s="2" t="s">
        <v>56</v>
      </c>
      <c r="N37" s="3"/>
      <c r="O37" s="3"/>
      <c r="P37" s="3"/>
      <c r="Q37" s="3"/>
      <c r="R37" s="3"/>
      <c r="S37" s="3"/>
      <c r="T37" s="3"/>
      <c r="U37" s="3"/>
      <c r="V37" s="4"/>
      <c r="W37" s="20"/>
      <c r="Y37" s="2" t="s">
        <v>29</v>
      </c>
      <c r="Z37" s="3"/>
      <c r="AA37" s="3"/>
      <c r="AB37" s="3"/>
      <c r="AC37" s="3"/>
      <c r="AD37" s="3"/>
      <c r="AE37" s="3"/>
      <c r="AF37" s="3"/>
      <c r="AG37" s="3"/>
      <c r="AH37" s="4"/>
      <c r="AI37" s="20"/>
    </row>
    <row r="38" spans="1:35" ht="15">
      <c r="A38" s="2" t="s">
        <v>48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14751.793</v>
      </c>
      <c r="M38" s="2" t="s">
        <v>57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15778.6</v>
      </c>
      <c r="X38" s="19"/>
      <c r="Y38" s="2" t="s">
        <v>31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16848.757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316.8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316.8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316.8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8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8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8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7">
        <v>7.91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7.91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7.91</v>
      </c>
    </row>
    <row r="42" spans="1:35" ht="15">
      <c r="A42" s="2" t="s">
        <v>49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2505.888</v>
      </c>
      <c r="M42" s="2" t="s">
        <v>58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2505.888</v>
      </c>
      <c r="Y42" s="2" t="s">
        <v>35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2505.888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39</v>
      </c>
      <c r="B44" s="3"/>
      <c r="C44" s="3"/>
      <c r="D44" s="3"/>
      <c r="E44" s="3"/>
      <c r="F44" s="3"/>
      <c r="G44" s="3"/>
      <c r="H44" s="3"/>
      <c r="I44" s="3"/>
      <c r="J44" s="21"/>
      <c r="K44" s="18">
        <f>K39*3.75</f>
        <v>1188</v>
      </c>
      <c r="M44" s="8" t="s">
        <v>41</v>
      </c>
      <c r="N44" s="3"/>
      <c r="O44" s="3"/>
      <c r="P44" s="3"/>
      <c r="Q44" s="3"/>
      <c r="R44" s="3"/>
      <c r="S44" s="3"/>
      <c r="T44" s="3"/>
      <c r="U44" s="3"/>
      <c r="V44" s="21"/>
      <c r="W44" s="18">
        <f>K44</f>
        <v>1188</v>
      </c>
      <c r="Y44" s="8" t="s">
        <v>39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1188</v>
      </c>
    </row>
    <row r="45" spans="1:35" ht="15.75">
      <c r="A45" s="8" t="s">
        <v>42</v>
      </c>
      <c r="B45" s="3"/>
      <c r="C45" s="3"/>
      <c r="D45" s="3"/>
      <c r="E45" s="3"/>
      <c r="F45" s="3"/>
      <c r="G45" s="3"/>
      <c r="H45" s="3"/>
      <c r="I45" s="3"/>
      <c r="J45" s="21"/>
      <c r="K45" s="18">
        <f>K39*0.21</f>
        <v>66.528</v>
      </c>
      <c r="M45" s="8" t="s">
        <v>42</v>
      </c>
      <c r="N45" s="3"/>
      <c r="O45" s="3"/>
      <c r="P45" s="3"/>
      <c r="Q45" s="3"/>
      <c r="R45" s="3"/>
      <c r="S45" s="3"/>
      <c r="T45" s="3"/>
      <c r="U45" s="3"/>
      <c r="V45" s="21"/>
      <c r="W45" s="18">
        <f>K45</f>
        <v>66.528</v>
      </c>
      <c r="Y45" s="8" t="s">
        <v>40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66.528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>
        <f>0.3*259*2.89</f>
        <v>224.55300000000003</v>
      </c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>
        <f>0.3*209*2.89</f>
        <v>181.203</v>
      </c>
      <c r="Y46" s="8" t="s">
        <v>43</v>
      </c>
      <c r="Z46" s="3"/>
      <c r="AA46" s="3"/>
      <c r="AB46" s="3"/>
      <c r="AC46" s="3"/>
      <c r="AD46" s="3"/>
      <c r="AE46" s="3"/>
      <c r="AF46" s="3"/>
      <c r="AG46" s="3"/>
      <c r="AH46" s="4"/>
      <c r="AI46" s="18">
        <f>0.3*143*2.89</f>
        <v>123.981</v>
      </c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/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</f>
        <v>1479.0810000000001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W44+W45+W46</f>
        <v>1435.731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AI44+AI45+AI46</f>
        <v>1378.509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2" t="s">
        <v>59</v>
      </c>
      <c r="R67" s="23" t="s">
        <v>60</v>
      </c>
      <c r="AD67" s="23" t="s">
        <v>61</v>
      </c>
    </row>
    <row r="68" spans="1:35" ht="15">
      <c r="A68" s="2" t="s">
        <v>62</v>
      </c>
      <c r="B68" s="3"/>
      <c r="C68" s="3"/>
      <c r="D68" s="3"/>
      <c r="E68" s="3"/>
      <c r="F68" s="3"/>
      <c r="G68" s="3"/>
      <c r="H68" s="3"/>
      <c r="I68" s="3"/>
      <c r="J68" s="4"/>
      <c r="K68" s="20"/>
      <c r="M68" s="2" t="s">
        <v>63</v>
      </c>
      <c r="N68" s="3"/>
      <c r="O68" s="3"/>
      <c r="P68" s="3"/>
      <c r="Q68" s="3"/>
      <c r="R68" s="3"/>
      <c r="S68" s="3"/>
      <c r="T68" s="3"/>
      <c r="U68" s="3"/>
      <c r="V68" s="4"/>
      <c r="W68" s="20"/>
      <c r="Y68" s="2" t="s">
        <v>64</v>
      </c>
      <c r="Z68" s="3"/>
      <c r="AA68" s="3"/>
      <c r="AB68" s="3"/>
      <c r="AC68" s="3"/>
      <c r="AD68" s="3"/>
      <c r="AE68" s="3"/>
      <c r="AF68" s="3"/>
      <c r="AG68" s="3"/>
      <c r="AH68" s="4"/>
      <c r="AI68" s="20"/>
    </row>
    <row r="69" spans="1:35" ht="15">
      <c r="A69" s="2" t="s">
        <v>65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17976.136</v>
      </c>
      <c r="M69" s="2" t="s">
        <v>66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19057.693</v>
      </c>
      <c r="Y69" s="2" t="s">
        <v>67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20070.733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316.8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316.8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316.8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8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8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8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7.91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7.91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7.91</v>
      </c>
    </row>
    <row r="73" spans="1:35" ht="15">
      <c r="A73" s="2" t="s">
        <v>68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2505.888</v>
      </c>
      <c r="M73" s="2" t="s">
        <v>69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2505.888</v>
      </c>
      <c r="Y73" s="2" t="s">
        <v>70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2505.888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71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1188</v>
      </c>
      <c r="M75" s="8" t="s">
        <v>71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1188</v>
      </c>
      <c r="Y75" s="8" t="s">
        <v>71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1188</v>
      </c>
    </row>
    <row r="76" spans="1:35" ht="15.75">
      <c r="A76" s="8" t="s">
        <v>42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66.528</v>
      </c>
      <c r="M76" s="8" t="s">
        <v>42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66.528</v>
      </c>
      <c r="Y76" s="8" t="s">
        <v>42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66.528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>
        <f>0.3*171*3.31</f>
        <v>169.803</v>
      </c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>
        <f>0.3*3.31*240</f>
        <v>238.32</v>
      </c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>
        <f>0.3*3.31*263</f>
        <v>261.159</v>
      </c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AI88</f>
        <v>4400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74</v>
      </c>
      <c r="Z88" s="3"/>
      <c r="AA88" s="3"/>
      <c r="AB88" s="3"/>
      <c r="AC88" s="3"/>
      <c r="AD88" s="3"/>
      <c r="AE88" s="3"/>
      <c r="AF88" s="3"/>
      <c r="AG88" s="3"/>
      <c r="AH88" s="4"/>
      <c r="AI88" s="5">
        <f>8*550</f>
        <v>4400</v>
      </c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K75+K76+K77</f>
        <v>1424.3310000000001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W75+W76+W77</f>
        <v>1492.848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AI75+AI76+AI77+AI78</f>
        <v>5915.687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2" t="s">
        <v>75</v>
      </c>
      <c r="R98" s="23" t="s">
        <v>76</v>
      </c>
      <c r="AD98" s="23" t="s">
        <v>77</v>
      </c>
    </row>
    <row r="99" spans="1:35" ht="15">
      <c r="A99" s="2" t="s">
        <v>78</v>
      </c>
      <c r="B99" s="3"/>
      <c r="C99" s="3"/>
      <c r="D99" s="3"/>
      <c r="E99" s="3"/>
      <c r="F99" s="3"/>
      <c r="G99" s="3"/>
      <c r="H99" s="3"/>
      <c r="I99" s="3"/>
      <c r="J99" s="4"/>
      <c r="K99" s="20"/>
      <c r="M99" s="2" t="s">
        <v>79</v>
      </c>
      <c r="N99" s="3"/>
      <c r="O99" s="3"/>
      <c r="P99" s="3"/>
      <c r="Q99" s="3"/>
      <c r="R99" s="3"/>
      <c r="S99" s="3"/>
      <c r="T99" s="3"/>
      <c r="U99" s="3"/>
      <c r="V99" s="4"/>
      <c r="W99" s="20"/>
      <c r="Y99" s="2" t="s">
        <v>80</v>
      </c>
      <c r="Z99" s="3"/>
      <c r="AA99" s="3"/>
      <c r="AB99" s="3"/>
      <c r="AC99" s="3"/>
      <c r="AD99" s="3"/>
      <c r="AE99" s="3"/>
      <c r="AF99" s="3"/>
      <c r="AG99" s="3"/>
      <c r="AH99" s="4"/>
      <c r="AI99" s="20"/>
    </row>
    <row r="100" spans="1:35" ht="15">
      <c r="A100" s="2" t="s">
        <v>81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16660.934</v>
      </c>
      <c r="M100" s="2" t="s">
        <v>82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13972.688</v>
      </c>
      <c r="Y100" s="2" t="s">
        <v>83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W100+W104-W120</f>
        <v>13344.048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316.8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316.8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316.8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8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8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8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7.91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7.91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7.91</v>
      </c>
    </row>
    <row r="104" spans="1:35" ht="15">
      <c r="A104" s="2" t="s">
        <v>84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2505.888</v>
      </c>
      <c r="M104" s="2" t="s">
        <v>85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2505.888</v>
      </c>
      <c r="Y104" s="2" t="s">
        <v>86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2505.888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71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1188</v>
      </c>
      <c r="M106" s="8" t="s">
        <v>71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1188</v>
      </c>
      <c r="Y106" s="8" t="s">
        <v>71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1188</v>
      </c>
    </row>
    <row r="107" spans="1:35" ht="15.75">
      <c r="A107" s="8" t="s">
        <v>42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66.528</v>
      </c>
      <c r="M107" s="8" t="s">
        <v>42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66.528</v>
      </c>
      <c r="Y107" s="8" t="s">
        <v>42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66.528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0.3*3.31*342</f>
        <v>339.606</v>
      </c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K119</f>
        <v>3600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f>W113</f>
        <v>1880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>
        <v>1880</v>
      </c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91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3600</v>
      </c>
      <c r="M119" s="2" t="s">
        <v>87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87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K106+K107+K108+K109</f>
        <v>5194.134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W106+W107+W108+W109</f>
        <v>3134.5280000000002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</f>
        <v>1254.528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24">
        <f>AI100+AI104-AI120</f>
        <v>14595.408000000001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2014-02-07T08:16:57Z</cp:lastPrinted>
  <dcterms:created xsi:type="dcterms:W3CDTF">2012-04-11T04:13:08Z</dcterms:created>
  <dcterms:modified xsi:type="dcterms:W3CDTF">2014-02-10T09:53:05Z</dcterms:modified>
  <cp:category/>
  <cp:version/>
  <cp:contentType/>
  <cp:contentStatus/>
</cp:coreProperties>
</file>