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<sst xmlns="http://schemas.openxmlformats.org/spreadsheetml/2006/main" count="499" uniqueCount="106">
  <si>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</si>
  <si>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</si>
  <si>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</si>
  <si>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</si>
  <si>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</si>
  <si>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</si>
  <si>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</si>
  <si>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</si>
  <si>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</si>
  <si>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</si>
  <si>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</si>
  <si>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</si>
  <si>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</si>
  <si>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</si>
  <si>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</si>
  <si>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</si>
  <si>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</si>
  <si>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</si>
  <si>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</si>
  <si>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</si>
  <si>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</si>
  <si>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</si>
  <si>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</si>
  <si>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Ведомость доходов и расходов по управлению, содержанию и текущему ремонту,</t>
  </si>
  <si>
    <t>коммунальным услугам жилого дома № 31 пос. Электрострой за 1 квартал 2013г.</t>
  </si>
  <si>
    <t>1. Задолженность по содержанию и текущему ремонту жилого дома на 01.01.2013 года</t>
  </si>
  <si>
    <t>2. Остаток денежных средств по содержанию и текущему ремонту жилого дома на 01.01.2013г.</t>
  </si>
  <si>
    <t xml:space="preserve">5.начислено за 1 квартал 2013г. </t>
  </si>
  <si>
    <t>1. Задолженность по содержанию и текущему ремонту жилого дома на 01.02.2013 года</t>
  </si>
  <si>
    <t>1. Задолженность по содержанию и текущему ремонту жилого дома на 01.03.2013 года</t>
  </si>
  <si>
    <t>2. Остаток денежных средств по содержанию и текущему ремонту жилого дома на 01.02.2013г.</t>
  </si>
  <si>
    <t>2. Остаток денежных средств по содержанию и текущему ремонту жилого дома на 01.03.2013г.</t>
  </si>
  <si>
    <t>5. Тариф на 2013 год</t>
  </si>
  <si>
    <t xml:space="preserve">6.начислено за январь  2013г. </t>
  </si>
  <si>
    <t xml:space="preserve">6.начислено за февраль   2013г. </t>
  </si>
  <si>
    <t xml:space="preserve">6.начислено за март  2013г. </t>
  </si>
  <si>
    <t>коммунальным услугам жилого дома № 31 пос. Электрострой за январь 2013г.</t>
  </si>
  <si>
    <t>коммунальным услугам жилого дома № 31 пос. Электрострой за февраль 2013г.</t>
  </si>
  <si>
    <t>коммунальным услугам жилого дома № 31 пос. Электрострой за март 2013г.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</si>
  <si>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</si>
  <si>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r>
      <t xml:space="preserve">2. </t>
    </r>
    <r>
      <rPr>
        <sz val="12"/>
        <rFont val="Arial Cyr"/>
        <family val="0"/>
      </rPr>
      <t xml:space="preserve">Обслуживание газовых сетей (ВГО), </t>
    </r>
  </si>
  <si>
    <r>
      <t xml:space="preserve">3. </t>
    </r>
    <r>
      <rPr>
        <sz val="12"/>
        <rFont val="Arial Cyr"/>
        <family val="0"/>
      </rPr>
      <t>Освещение мест общего пользования (0,6)</t>
    </r>
  </si>
  <si>
    <t>коммунальным услугам жилого дома № 31 пос. Электрострой за апрель  2013г.</t>
  </si>
  <si>
    <t>коммунальным услугам жилого дома № 31 пос. Электрострой за май 2013г.</t>
  </si>
  <si>
    <t>коммунальным услугам жилого дома № 31 пос. Электрострой за июнь 2013г.</t>
  </si>
  <si>
    <t>1. Задолженность по содержанию и текущему ремонту жилого дома на 01.04.2013 года</t>
  </si>
  <si>
    <t>2. Остаток денежных средств по содержанию и текущему ремонту жилого дома на 01.04.2013г.</t>
  </si>
  <si>
    <t xml:space="preserve">6.начислено за апрель  2013г. </t>
  </si>
  <si>
    <t>коммунальным услугам жилого дома № 31 пос. Электрострой за 2 квартал 2013г.</t>
  </si>
  <si>
    <t xml:space="preserve">5.начислено за 2 квартал 2013г. </t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</si>
  <si>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</si>
  <si>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</si>
  <si>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</si>
  <si>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</si>
  <si>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1. Задолженность по содержанию и текущему ремонту жилого дома на 01.05.2013 года</t>
  </si>
  <si>
    <t>2. Остаток денежных средств по содержанию и текущему ремонту жилого дома на 01.05.2013г.</t>
  </si>
  <si>
    <t xml:space="preserve">6.начислено за май  2013г. </t>
  </si>
  <si>
    <t>1. Задолженность по содержанию и текущему ремонту жилого дома на 01.06.2013 года</t>
  </si>
  <si>
    <t>2. Остаток денежных средств по содержанию и текущему ремонту жилого дома на 01.06.2013г.</t>
  </si>
  <si>
    <t xml:space="preserve">6.начислено за июнь2013г. </t>
  </si>
  <si>
    <t>июль</t>
  </si>
  <si>
    <t>август</t>
  </si>
  <si>
    <t>сентябрь</t>
  </si>
  <si>
    <t>1. Задолженность по содержанию и текущему ремонту жилого дома на 01.07.2013 года</t>
  </si>
  <si>
    <t>1. Задолженность по содержанию и текущему ремонту жилого дома на 01.08.2013 года</t>
  </si>
  <si>
    <t>1. Задолженность по содержанию и текущему ремонту жилого дома на 01.09.2013 года</t>
  </si>
  <si>
    <t>2. Остаток денежных средств по содержанию и текущему ремонту жилого дома на 01.07.2013г.</t>
  </si>
  <si>
    <t>2. Остаток денежных средств по содержанию и текущему ремонту жилого дома на 01.08.2013г.</t>
  </si>
  <si>
    <t>2. Остаток денежных средств по содержанию и текущему ремонту жилого дома на 01.09.2013г.</t>
  </si>
  <si>
    <t xml:space="preserve">6.начислено за июль 2013г. </t>
  </si>
  <si>
    <t xml:space="preserve">6.начислено за август  2013г. </t>
  </si>
  <si>
    <t xml:space="preserve">6.начислено за сентябрь 2013г. 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</si>
  <si>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</si>
  <si>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1. Работа по управлению домом и Аварийно-диспетчерская служба</t>
  </si>
  <si>
    <t xml:space="preserve">2. Обслуживание газовых сетей (ВГО), </t>
  </si>
  <si>
    <t>коммунальным услугам жилого дома № 31 пос. Электрострой за 3 квартал 2013г.</t>
  </si>
  <si>
    <t xml:space="preserve">5.начислено за 3 квартал 2013г. </t>
  </si>
  <si>
    <t xml:space="preserve">октябрь </t>
  </si>
  <si>
    <t>ноябрь</t>
  </si>
  <si>
    <t>декабрь</t>
  </si>
  <si>
    <t>1. Задолженность по содержанию и текущему ремонту жилого дома на 01.10.2013 года</t>
  </si>
  <si>
    <t>1. Задолженность по содержанию и текущему ремонту жилого дома на 01.11.2013 года</t>
  </si>
  <si>
    <t>1. Задолженность по содержанию и текущему ремонту жилого дома на 01.12.2013 года</t>
  </si>
  <si>
    <t>2. Остаток денежных средств по содержанию и текущему ремонту жилого дома на 01.10.2013г.</t>
  </si>
  <si>
    <t>2. Остаток денежных средств по содержанию и текущему ремонту жилого дома на 01.11.2013г.</t>
  </si>
  <si>
    <t>2. Остаток денежных средств по содержанию и текущему ремонту жилого дома на 01.12.2013г.</t>
  </si>
  <si>
    <t xml:space="preserve">6.начислено за октябрь 2013г. </t>
  </si>
  <si>
    <t xml:space="preserve">6.начислено за ноябрь  2013г. </t>
  </si>
  <si>
    <t xml:space="preserve">6.начислено за декабрь 2013г. </t>
  </si>
  <si>
    <t xml:space="preserve">к. Прочие работы  </t>
  </si>
  <si>
    <t>6. задолженность за собственниками  на 01.04.2013г.</t>
  </si>
  <si>
    <t>6. задолженность за собственниками на 01.07.2013г.</t>
  </si>
  <si>
    <t>6. задолженность за собственниками на 01.10.2013г.</t>
  </si>
  <si>
    <t>к. Прочие работы  (установка общедомового прибора учета электроэнергии)</t>
  </si>
  <si>
    <t>Итого начислено за 2013 год</t>
  </si>
  <si>
    <t>Итого истрачено за 2013 год</t>
  </si>
  <si>
    <t xml:space="preserve">в том числе за: </t>
  </si>
  <si>
    <t>1. Задолженность по содержанию и текущему ремонту жилого дома на 31.12.2013 года</t>
  </si>
  <si>
    <t>2. Остаток денежных средств по содержанию и текущему ремонту жилого дома на 31.12.2013г.</t>
  </si>
  <si>
    <t>3. задолженность за собственникамина 01.01.2014г. За ТО</t>
  </si>
  <si>
    <t>4. задолженность за собственникамина 01.01.2014г. За электроэнергию</t>
  </si>
  <si>
    <t>5. задолженность за собственникамина 01.01.2014г. За электроэнергию  МОП</t>
  </si>
  <si>
    <t>6. задолженность за собственникамина 01.01.2014г. За вывоз ТБО</t>
  </si>
  <si>
    <t>коммунальным услугам жилого дома № 31 пос. Электрострой за 4 квартал 2013г.</t>
  </si>
  <si>
    <t xml:space="preserve">5.начислено за 4 квартал 2013г. </t>
  </si>
  <si>
    <t>6. задолженность за собственниками на 31.12.2013г.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</si>
</sst>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0" fillId="0" borderId="4" xfId="0" applyNumberForma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2"/>
  <sheetViews>
    <sheetView tabSelected="1" workbookViewId="0" topLeftCell="A118">
      <selection activeCell="A130" sqref="A130:K142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23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24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25</v>
      </c>
      <c r="B4" s="3"/>
      <c r="C4" s="3"/>
      <c r="D4" s="3"/>
      <c r="E4" s="3"/>
      <c r="F4" s="3"/>
      <c r="G4" s="3"/>
      <c r="H4" s="3"/>
      <c r="I4" s="3"/>
      <c r="J4" s="4"/>
      <c r="K4" s="15">
        <v>14948.9</v>
      </c>
    </row>
    <row r="5" spans="1:11" ht="15">
      <c r="A5" s="2" t="s">
        <v>26</v>
      </c>
      <c r="B5" s="3"/>
      <c r="C5" s="3"/>
      <c r="D5" s="3"/>
      <c r="E5" s="3"/>
      <c r="F5" s="3"/>
      <c r="G5" s="3"/>
      <c r="H5" s="3"/>
      <c r="I5" s="3"/>
      <c r="J5" s="4"/>
      <c r="K5" s="15"/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865.61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22</v>
      </c>
    </row>
    <row r="8" spans="1:11" ht="15">
      <c r="A8" s="2" t="s">
        <v>27</v>
      </c>
      <c r="B8" s="3"/>
      <c r="C8" s="3"/>
      <c r="D8" s="3"/>
      <c r="E8" s="3"/>
      <c r="F8" s="3"/>
      <c r="G8" s="3"/>
      <c r="H8" s="3"/>
      <c r="I8" s="3"/>
      <c r="J8" s="4"/>
      <c r="K8" s="18">
        <f>Лист2!K9*3</f>
        <v>20853.963</v>
      </c>
    </row>
    <row r="9" spans="1:11" ht="15">
      <c r="A9" s="2" t="s">
        <v>90</v>
      </c>
      <c r="B9" s="3"/>
      <c r="C9" s="3"/>
      <c r="D9" s="3"/>
      <c r="E9" s="3"/>
      <c r="F9" s="3"/>
      <c r="G9" s="3"/>
      <c r="H9" s="3"/>
      <c r="I9" s="3"/>
      <c r="J9" s="4"/>
      <c r="K9" s="18">
        <v>33147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">
      <c r="A11" s="2" t="s">
        <v>73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Лист2!K11*3</f>
        <v>10195.875</v>
      </c>
    </row>
    <row r="12" spans="1:11" ht="15">
      <c r="A12" s="2" t="s">
        <v>74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Лист2!K12*3</f>
        <v>570.9689999999999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>
        <f>Лист2!K13+Лист2!W13+Лист2!AI13</f>
        <v>2013.174</v>
      </c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/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K11+K12+K13</f>
        <v>12780.018</v>
      </c>
    </row>
    <row r="26" spans="1:11" ht="15.75">
      <c r="A26" s="12"/>
      <c r="B26" s="7" t="s">
        <v>53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50</v>
      </c>
      <c r="B27" s="14"/>
      <c r="C27" s="14"/>
      <c r="D27" s="14"/>
      <c r="E27" s="14"/>
      <c r="F27" s="14"/>
      <c r="G27" s="14"/>
      <c r="H27" s="14"/>
      <c r="I27" s="14"/>
      <c r="J27" s="4"/>
      <c r="K27" s="18">
        <v>1575</v>
      </c>
    </row>
    <row r="28" spans="1:11" ht="15">
      <c r="A28" s="2" t="s">
        <v>51</v>
      </c>
      <c r="B28" s="14"/>
      <c r="C28" s="14"/>
      <c r="D28" s="14"/>
      <c r="E28" s="14"/>
      <c r="F28" s="14"/>
      <c r="G28" s="14"/>
      <c r="H28" s="14"/>
      <c r="I28" s="14"/>
      <c r="J28" s="4"/>
      <c r="K28" s="6"/>
    </row>
    <row r="29" spans="1:11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/>
    </row>
    <row r="30" spans="1:11" ht="15">
      <c r="A30" s="2" t="s">
        <v>52</v>
      </c>
      <c r="B30" s="14"/>
      <c r="C30" s="14"/>
      <c r="D30" s="14"/>
      <c r="E30" s="14"/>
      <c r="F30" s="14"/>
      <c r="G30" s="14"/>
      <c r="H30" s="14"/>
      <c r="I30" s="14"/>
      <c r="J30" s="4"/>
      <c r="K30" s="5"/>
    </row>
    <row r="33" spans="1:9" ht="15">
      <c r="A33" s="1"/>
      <c r="B33" s="1" t="s">
        <v>23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48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2" ht="15">
      <c r="A36" s="2" t="s">
        <v>45</v>
      </c>
      <c r="B36" s="3"/>
      <c r="C36" s="3"/>
      <c r="D36" s="3"/>
      <c r="E36" s="3"/>
      <c r="F36" s="3"/>
      <c r="G36" s="3"/>
      <c r="H36" s="3"/>
      <c r="I36" s="3"/>
      <c r="J36" s="4"/>
      <c r="K36" s="15">
        <v>6875</v>
      </c>
      <c r="L36" s="19"/>
    </row>
    <row r="37" spans="1:11" ht="15">
      <c r="A37" s="2" t="s">
        <v>46</v>
      </c>
      <c r="B37" s="3"/>
      <c r="C37" s="3"/>
      <c r="D37" s="3"/>
      <c r="E37" s="3"/>
      <c r="F37" s="3"/>
      <c r="G37" s="3"/>
      <c r="H37" s="3"/>
      <c r="I37" s="3"/>
      <c r="J37" s="4"/>
      <c r="K37" s="15"/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6">
        <f>K6</f>
        <v>865.61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7">
        <f>K7</f>
        <v>22</v>
      </c>
    </row>
    <row r="40" spans="1:13" ht="15">
      <c r="A40" s="2" t="s">
        <v>49</v>
      </c>
      <c r="B40" s="3"/>
      <c r="C40" s="3"/>
      <c r="D40" s="3"/>
      <c r="E40" s="3"/>
      <c r="F40" s="3"/>
      <c r="G40" s="3"/>
      <c r="H40" s="3"/>
      <c r="I40" s="3"/>
      <c r="J40" s="4"/>
      <c r="K40" s="18">
        <f>K8</f>
        <v>20853.963</v>
      </c>
      <c r="M40" s="19"/>
    </row>
    <row r="41" spans="1:11" ht="15">
      <c r="A41" s="2" t="s">
        <v>91</v>
      </c>
      <c r="B41" s="3"/>
      <c r="C41" s="3"/>
      <c r="D41" s="3"/>
      <c r="E41" s="3"/>
      <c r="F41" s="3"/>
      <c r="G41" s="3"/>
      <c r="H41" s="3"/>
      <c r="I41" s="3"/>
      <c r="J41" s="4"/>
      <c r="K41" s="18">
        <v>27406</v>
      </c>
    </row>
    <row r="42" spans="1:11" ht="15.75">
      <c r="A42" s="2"/>
      <c r="B42" s="7" t="s">
        <v>2</v>
      </c>
      <c r="C42" s="7"/>
      <c r="D42" s="3"/>
      <c r="E42" s="3"/>
      <c r="F42" s="3"/>
      <c r="G42" s="3"/>
      <c r="H42" s="3"/>
      <c r="I42" s="3"/>
      <c r="J42" s="4"/>
      <c r="K42" s="17"/>
    </row>
    <row r="43" spans="1:11" ht="15">
      <c r="A43" s="2" t="s">
        <v>73</v>
      </c>
      <c r="B43" s="3"/>
      <c r="C43" s="3"/>
      <c r="D43" s="3"/>
      <c r="E43" s="3"/>
      <c r="F43" s="3"/>
      <c r="G43" s="3"/>
      <c r="H43" s="3"/>
      <c r="I43" s="3"/>
      <c r="J43" s="4"/>
      <c r="K43" s="18">
        <f>K11</f>
        <v>10195.875</v>
      </c>
    </row>
    <row r="44" spans="1:11" ht="15">
      <c r="A44" s="2" t="s">
        <v>74</v>
      </c>
      <c r="B44" s="3"/>
      <c r="C44" s="3"/>
      <c r="D44" s="3"/>
      <c r="E44" s="3"/>
      <c r="F44" s="3"/>
      <c r="G44" s="3"/>
      <c r="H44" s="3"/>
      <c r="I44" s="3"/>
      <c r="J44" s="4"/>
      <c r="K44" s="18">
        <f>K12</f>
        <v>570.9689999999999</v>
      </c>
    </row>
    <row r="45" spans="1:11" ht="15.75">
      <c r="A45" s="8" t="s">
        <v>3</v>
      </c>
      <c r="B45" s="3"/>
      <c r="C45" s="3"/>
      <c r="D45" s="3"/>
      <c r="E45" s="3"/>
      <c r="F45" s="3"/>
      <c r="G45" s="3"/>
      <c r="H45" s="3"/>
      <c r="I45" s="3"/>
      <c r="J45" s="4"/>
      <c r="K45" s="18">
        <f>Лист2!K46+Лист2!W46+Лист2!AI46</f>
        <v>1059.4740000000002</v>
      </c>
    </row>
    <row r="46" spans="1:11" ht="15.75">
      <c r="A46" s="8" t="s">
        <v>4</v>
      </c>
      <c r="B46" s="7"/>
      <c r="C46" s="7"/>
      <c r="D46" s="7"/>
      <c r="E46" s="7"/>
      <c r="F46" s="7"/>
      <c r="G46" s="7"/>
      <c r="H46" s="7"/>
      <c r="I46" s="3"/>
      <c r="J46" s="4"/>
      <c r="K46" s="18">
        <f>Лист2!K47</f>
        <v>330</v>
      </c>
    </row>
    <row r="47" spans="1:11" ht="15">
      <c r="A47" s="2" t="s">
        <v>5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6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7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2" t="s">
        <v>8</v>
      </c>
      <c r="B50" s="3"/>
      <c r="C50" s="3"/>
      <c r="D50" s="3"/>
      <c r="E50" s="3"/>
      <c r="F50" s="3"/>
      <c r="G50" s="3"/>
      <c r="H50" s="3"/>
      <c r="I50" s="3"/>
      <c r="J50" s="4"/>
      <c r="K50" s="5"/>
    </row>
    <row r="51" spans="1:11" ht="15">
      <c r="A51" s="9" t="s">
        <v>9</v>
      </c>
      <c r="B51" s="10"/>
      <c r="C51" s="10"/>
      <c r="D51" s="10"/>
      <c r="E51" s="10"/>
      <c r="F51" s="10"/>
      <c r="G51" s="10"/>
      <c r="H51" s="10"/>
      <c r="I51" s="10"/>
      <c r="J51" s="11"/>
      <c r="K51" s="5"/>
    </row>
    <row r="52" spans="1:11" ht="15">
      <c r="A52" s="2" t="s">
        <v>10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2" t="s">
        <v>11</v>
      </c>
      <c r="B53" s="3"/>
      <c r="C53" s="3"/>
      <c r="D53" s="3"/>
      <c r="E53" s="3"/>
      <c r="F53" s="3"/>
      <c r="G53" s="3"/>
      <c r="H53" s="3"/>
      <c r="I53" s="3"/>
      <c r="J53" s="4"/>
      <c r="K53" s="5"/>
    </row>
    <row r="54" spans="1:11" ht="15">
      <c r="A54" s="9" t="s">
        <v>12</v>
      </c>
      <c r="B54" s="10"/>
      <c r="C54" s="10"/>
      <c r="D54" s="10"/>
      <c r="E54" s="10"/>
      <c r="F54" s="10"/>
      <c r="G54" s="10"/>
      <c r="H54" s="10"/>
      <c r="I54" s="10"/>
      <c r="J54" s="11"/>
      <c r="K54" s="5"/>
    </row>
    <row r="55" spans="1:11" ht="15">
      <c r="A55" s="2" t="s">
        <v>13</v>
      </c>
      <c r="B55" s="3"/>
      <c r="C55" s="3"/>
      <c r="D55" s="3"/>
      <c r="E55" s="3"/>
      <c r="F55" s="3"/>
      <c r="G55" s="3"/>
      <c r="H55" s="3"/>
      <c r="I55" s="3"/>
      <c r="J55" s="4"/>
      <c r="K55" s="5"/>
    </row>
    <row r="56" spans="1:11" ht="15">
      <c r="A56" s="2" t="s">
        <v>14</v>
      </c>
      <c r="B56" s="3"/>
      <c r="C56" s="3"/>
      <c r="D56" s="3"/>
      <c r="E56" s="3"/>
      <c r="F56" s="3"/>
      <c r="G56" s="3"/>
      <c r="H56" s="3"/>
      <c r="I56" s="3"/>
      <c r="J56" s="4"/>
      <c r="K56" s="6"/>
    </row>
    <row r="57" spans="1:11" ht="15">
      <c r="A57" s="9" t="s">
        <v>15</v>
      </c>
      <c r="B57" s="10"/>
      <c r="C57" s="10"/>
      <c r="D57" s="10"/>
      <c r="E57" s="10"/>
      <c r="F57" s="10"/>
      <c r="G57" s="10"/>
      <c r="H57" s="10"/>
      <c r="I57" s="10"/>
      <c r="J57" s="11"/>
      <c r="K57" s="18">
        <f>K43+K44+K45+K46</f>
        <v>12156.318</v>
      </c>
    </row>
    <row r="58" spans="1:11" ht="15.75">
      <c r="A58" s="12"/>
      <c r="B58" s="7" t="s">
        <v>53</v>
      </c>
      <c r="C58" s="13"/>
      <c r="D58" s="13"/>
      <c r="E58" s="14"/>
      <c r="F58" s="14"/>
      <c r="G58" s="14"/>
      <c r="H58" s="14"/>
      <c r="I58" s="14"/>
      <c r="J58" s="4"/>
      <c r="K58" s="5"/>
    </row>
    <row r="59" spans="1:11" ht="15">
      <c r="A59" s="2" t="s">
        <v>50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51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19</v>
      </c>
      <c r="B61" s="14"/>
      <c r="C61" s="14"/>
      <c r="D61" s="14"/>
      <c r="E61" s="14"/>
      <c r="F61" s="14"/>
      <c r="G61" s="14"/>
      <c r="H61" s="14"/>
      <c r="I61" s="14"/>
      <c r="J61" s="4"/>
      <c r="K61" s="6"/>
    </row>
    <row r="62" spans="1:11" ht="15">
      <c r="A62" s="2" t="s">
        <v>52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4" spans="1:9" ht="15">
      <c r="A64" s="1"/>
      <c r="B64" s="1" t="s">
        <v>23</v>
      </c>
      <c r="C64" s="1"/>
      <c r="D64" s="1"/>
      <c r="E64" s="1"/>
      <c r="F64" s="1"/>
      <c r="G64" s="1"/>
      <c r="H64" s="1"/>
      <c r="I64" s="1"/>
    </row>
    <row r="65" spans="1:9" ht="15">
      <c r="A65" s="1"/>
      <c r="B65" s="1" t="s">
        <v>75</v>
      </c>
      <c r="C65" s="1"/>
      <c r="D65" s="1"/>
      <c r="E65" s="1"/>
      <c r="F65" s="1"/>
      <c r="G65" s="1"/>
      <c r="H65" s="1"/>
      <c r="I65" s="1"/>
    </row>
    <row r="66" spans="1:9" ht="15">
      <c r="A66" s="1"/>
      <c r="B66" s="1"/>
      <c r="C66" s="1"/>
      <c r="D66" s="1"/>
      <c r="E66" s="1"/>
      <c r="F66" s="1"/>
      <c r="G66" s="1"/>
      <c r="H66" s="1"/>
      <c r="I66" s="1"/>
    </row>
    <row r="67" spans="1:12" ht="15">
      <c r="A67" s="2" t="s">
        <v>63</v>
      </c>
      <c r="B67" s="3"/>
      <c r="C67" s="3"/>
      <c r="D67" s="3"/>
      <c r="E67" s="3"/>
      <c r="F67" s="3"/>
      <c r="G67" s="3"/>
      <c r="H67" s="3"/>
      <c r="I67" s="3"/>
      <c r="J67" s="4"/>
      <c r="K67" s="15"/>
      <c r="L67" s="19"/>
    </row>
    <row r="68" spans="1:11" ht="15">
      <c r="A68" s="2" t="s">
        <v>66</v>
      </c>
      <c r="B68" s="3"/>
      <c r="C68" s="3"/>
      <c r="D68" s="3"/>
      <c r="E68" s="3"/>
      <c r="F68" s="3"/>
      <c r="G68" s="3"/>
      <c r="H68" s="3"/>
      <c r="I68" s="3"/>
      <c r="J68" s="4"/>
      <c r="K68" s="15">
        <v>1822.8</v>
      </c>
    </row>
    <row r="69" spans="1:11" ht="15">
      <c r="A69" s="2" t="s">
        <v>0</v>
      </c>
      <c r="B69" s="3"/>
      <c r="C69" s="3"/>
      <c r="D69" s="3"/>
      <c r="E69" s="3"/>
      <c r="F69" s="3"/>
      <c r="G69" s="3"/>
      <c r="H69" s="3"/>
      <c r="I69" s="3"/>
      <c r="J69" s="4"/>
      <c r="K69" s="16">
        <f>K38</f>
        <v>865.61</v>
      </c>
    </row>
    <row r="70" spans="1:11" ht="15">
      <c r="A70" s="2" t="s">
        <v>1</v>
      </c>
      <c r="B70" s="3"/>
      <c r="C70" s="3"/>
      <c r="D70" s="3"/>
      <c r="E70" s="3"/>
      <c r="F70" s="3"/>
      <c r="G70" s="3"/>
      <c r="H70" s="3"/>
      <c r="I70" s="3"/>
      <c r="J70" s="4"/>
      <c r="K70" s="17">
        <f>K39</f>
        <v>22</v>
      </c>
    </row>
    <row r="71" spans="1:11" ht="15">
      <c r="A71" s="2" t="s">
        <v>76</v>
      </c>
      <c r="B71" s="3"/>
      <c r="C71" s="3"/>
      <c r="D71" s="3"/>
      <c r="E71" s="3"/>
      <c r="F71" s="3"/>
      <c r="G71" s="3"/>
      <c r="H71" s="3"/>
      <c r="I71" s="3"/>
      <c r="J71" s="4"/>
      <c r="K71" s="18">
        <f>K40</f>
        <v>20853.963</v>
      </c>
    </row>
    <row r="72" spans="1:11" ht="15">
      <c r="A72" s="2" t="s">
        <v>92</v>
      </c>
      <c r="B72" s="3"/>
      <c r="C72" s="3"/>
      <c r="D72" s="3"/>
      <c r="E72" s="3"/>
      <c r="F72" s="3"/>
      <c r="G72" s="3"/>
      <c r="H72" s="3"/>
      <c r="I72" s="3"/>
      <c r="J72" s="4"/>
      <c r="K72" s="18">
        <v>25713</v>
      </c>
    </row>
    <row r="73" spans="1:11" ht="15.75">
      <c r="A73" s="2"/>
      <c r="B73" s="7" t="s">
        <v>2</v>
      </c>
      <c r="C73" s="7"/>
      <c r="D73" s="3"/>
      <c r="E73" s="3"/>
      <c r="F73" s="3"/>
      <c r="G73" s="3"/>
      <c r="H73" s="3"/>
      <c r="I73" s="3"/>
      <c r="J73" s="4"/>
      <c r="K73" s="17"/>
    </row>
    <row r="74" spans="1:11" ht="15">
      <c r="A74" s="2" t="s">
        <v>73</v>
      </c>
      <c r="B74" s="3"/>
      <c r="C74" s="3"/>
      <c r="D74" s="3"/>
      <c r="E74" s="3"/>
      <c r="F74" s="3"/>
      <c r="G74" s="3"/>
      <c r="H74" s="3"/>
      <c r="I74" s="3"/>
      <c r="J74" s="4"/>
      <c r="K74" s="18">
        <f>K43</f>
        <v>10195.875</v>
      </c>
    </row>
    <row r="75" spans="1:11" ht="15">
      <c r="A75" s="2" t="s">
        <v>74</v>
      </c>
      <c r="B75" s="3"/>
      <c r="C75" s="3"/>
      <c r="D75" s="3"/>
      <c r="E75" s="3"/>
      <c r="F75" s="3"/>
      <c r="G75" s="3"/>
      <c r="H75" s="3"/>
      <c r="I75" s="3"/>
      <c r="J75" s="4"/>
      <c r="K75" s="18">
        <f>K44</f>
        <v>570.9689999999999</v>
      </c>
    </row>
    <row r="76" spans="1:11" ht="15.75">
      <c r="A76" s="8" t="s">
        <v>3</v>
      </c>
      <c r="B76" s="3"/>
      <c r="C76" s="3"/>
      <c r="D76" s="3"/>
      <c r="E76" s="3"/>
      <c r="F76" s="3"/>
      <c r="G76" s="3"/>
      <c r="H76" s="3"/>
      <c r="I76" s="3"/>
      <c r="J76" s="4"/>
      <c r="K76" s="18">
        <f>Лист2!K77+Лист2!W77+Лист2!AI77</f>
        <v>1338.5639999999999</v>
      </c>
    </row>
    <row r="77" spans="1:11" ht="15.75">
      <c r="A77" s="8" t="s">
        <v>4</v>
      </c>
      <c r="B77" s="7"/>
      <c r="C77" s="7"/>
      <c r="D77" s="7"/>
      <c r="E77" s="7"/>
      <c r="F77" s="7"/>
      <c r="G77" s="7"/>
      <c r="H77" s="7"/>
      <c r="I77" s="3"/>
      <c r="J77" s="4"/>
      <c r="K77" s="18"/>
    </row>
    <row r="78" spans="1:11" ht="15">
      <c r="A78" s="2" t="s">
        <v>5</v>
      </c>
      <c r="B78" s="3"/>
      <c r="C78" s="3"/>
      <c r="D78" s="3"/>
      <c r="E78" s="3"/>
      <c r="F78" s="3"/>
      <c r="G78" s="3"/>
      <c r="H78" s="3"/>
      <c r="I78" s="3"/>
      <c r="J78" s="4"/>
      <c r="K78" s="5"/>
    </row>
    <row r="79" spans="1:11" ht="15">
      <c r="A79" s="2" t="s">
        <v>6</v>
      </c>
      <c r="B79" s="3"/>
      <c r="C79" s="3"/>
      <c r="D79" s="3"/>
      <c r="E79" s="3"/>
      <c r="F79" s="3"/>
      <c r="G79" s="3"/>
      <c r="H79" s="3"/>
      <c r="I79" s="3"/>
      <c r="J79" s="4"/>
      <c r="K79" s="5"/>
    </row>
    <row r="80" spans="1:11" ht="15">
      <c r="A80" s="2" t="s">
        <v>7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8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9" t="s">
        <v>9</v>
      </c>
      <c r="B82" s="10"/>
      <c r="C82" s="10"/>
      <c r="D82" s="10"/>
      <c r="E82" s="10"/>
      <c r="F82" s="10"/>
      <c r="G82" s="10"/>
      <c r="H82" s="10"/>
      <c r="I82" s="10"/>
      <c r="J82" s="11"/>
      <c r="K82" s="5"/>
    </row>
    <row r="83" spans="1:11" ht="15">
      <c r="A83" s="2" t="s">
        <v>10</v>
      </c>
      <c r="B83" s="3"/>
      <c r="C83" s="3"/>
      <c r="D83" s="3"/>
      <c r="E83" s="3"/>
      <c r="F83" s="3"/>
      <c r="G83" s="3"/>
      <c r="H83" s="3"/>
      <c r="I83" s="3"/>
      <c r="J83" s="4"/>
      <c r="K83" s="5"/>
    </row>
    <row r="84" spans="1:11" ht="15">
      <c r="A84" s="2" t="s">
        <v>11</v>
      </c>
      <c r="B84" s="3"/>
      <c r="C84" s="3"/>
      <c r="D84" s="3"/>
      <c r="E84" s="3"/>
      <c r="F84" s="3"/>
      <c r="G84" s="3"/>
      <c r="H84" s="3"/>
      <c r="I84" s="3"/>
      <c r="J84" s="4"/>
      <c r="K84" s="5"/>
    </row>
    <row r="85" spans="1:11" ht="15">
      <c r="A85" s="9" t="s">
        <v>12</v>
      </c>
      <c r="B85" s="10"/>
      <c r="C85" s="10"/>
      <c r="D85" s="10"/>
      <c r="E85" s="10"/>
      <c r="F85" s="10"/>
      <c r="G85" s="10"/>
      <c r="H85" s="10"/>
      <c r="I85" s="10"/>
      <c r="J85" s="11"/>
      <c r="K85" s="5"/>
    </row>
    <row r="86" spans="1:11" ht="15">
      <c r="A86" s="2" t="s">
        <v>13</v>
      </c>
      <c r="B86" s="3"/>
      <c r="C86" s="3"/>
      <c r="D86" s="3"/>
      <c r="E86" s="3"/>
      <c r="F86" s="3"/>
      <c r="G86" s="3"/>
      <c r="H86" s="3"/>
      <c r="I86" s="3"/>
      <c r="J86" s="4"/>
      <c r="K86" s="5"/>
    </row>
    <row r="87" spans="1:11" ht="15">
      <c r="A87" s="2" t="s">
        <v>14</v>
      </c>
      <c r="B87" s="3"/>
      <c r="C87" s="3"/>
      <c r="D87" s="3"/>
      <c r="E87" s="3"/>
      <c r="F87" s="3"/>
      <c r="G87" s="3"/>
      <c r="H87" s="3"/>
      <c r="I87" s="3"/>
      <c r="J87" s="4"/>
      <c r="K87" s="6"/>
    </row>
    <row r="88" spans="1:11" ht="15">
      <c r="A88" s="9" t="s">
        <v>15</v>
      </c>
      <c r="B88" s="10"/>
      <c r="C88" s="10"/>
      <c r="D88" s="10"/>
      <c r="E88" s="10"/>
      <c r="F88" s="10"/>
      <c r="G88" s="10"/>
      <c r="H88" s="10"/>
      <c r="I88" s="10"/>
      <c r="J88" s="11"/>
      <c r="K88" s="18">
        <f>K74+K75+K76</f>
        <v>12105.408</v>
      </c>
    </row>
    <row r="89" spans="1:11" ht="15.75">
      <c r="A89" s="12"/>
      <c r="B89" s="7" t="s">
        <v>16</v>
      </c>
      <c r="C89" s="13"/>
      <c r="D89" s="13"/>
      <c r="E89" s="14"/>
      <c r="F89" s="14"/>
      <c r="G89" s="14"/>
      <c r="H89" s="14"/>
      <c r="I89" s="14"/>
      <c r="J89" s="4"/>
      <c r="K89" s="5"/>
    </row>
    <row r="90" spans="1:11" ht="15">
      <c r="A90" s="2" t="s">
        <v>17</v>
      </c>
      <c r="B90" s="14"/>
      <c r="C90" s="14"/>
      <c r="D90" s="14"/>
      <c r="E90" s="14"/>
      <c r="F90" s="14"/>
      <c r="G90" s="14"/>
      <c r="H90" s="14"/>
      <c r="I90" s="14"/>
      <c r="J90" s="4"/>
      <c r="K90" s="6"/>
    </row>
    <row r="91" spans="1:11" ht="15">
      <c r="A91" s="2" t="s">
        <v>18</v>
      </c>
      <c r="B91" s="14"/>
      <c r="C91" s="14"/>
      <c r="D91" s="14"/>
      <c r="E91" s="14"/>
      <c r="F91" s="14"/>
      <c r="G91" s="14"/>
      <c r="H91" s="14"/>
      <c r="I91" s="14"/>
      <c r="J91" s="4"/>
      <c r="K91" s="6"/>
    </row>
    <row r="92" spans="1:11" ht="15">
      <c r="A92" s="2" t="s">
        <v>19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20</v>
      </c>
      <c r="B93" s="14"/>
      <c r="C93" s="14"/>
      <c r="D93" s="14"/>
      <c r="E93" s="14"/>
      <c r="F93" s="14"/>
      <c r="G93" s="14"/>
      <c r="H93" s="14"/>
      <c r="I93" s="14"/>
      <c r="J93" s="4"/>
      <c r="K93" s="5"/>
    </row>
    <row r="94" spans="1:11" ht="15">
      <c r="A94" s="2" t="s">
        <v>21</v>
      </c>
      <c r="B94" s="14"/>
      <c r="C94" s="14"/>
      <c r="D94" s="14"/>
      <c r="E94" s="14"/>
      <c r="F94" s="14"/>
      <c r="G94" s="14"/>
      <c r="H94" s="14"/>
      <c r="I94" s="14"/>
      <c r="J94" s="4"/>
      <c r="K94" s="5"/>
    </row>
    <row r="95" spans="1:11" ht="15">
      <c r="A95" s="2" t="s">
        <v>22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7" spans="1:9" ht="15">
      <c r="A97" s="1"/>
      <c r="B97" s="1" t="s">
        <v>23</v>
      </c>
      <c r="C97" s="1"/>
      <c r="D97" s="1"/>
      <c r="E97" s="1"/>
      <c r="F97" s="1"/>
      <c r="G97" s="1"/>
      <c r="H97" s="1"/>
      <c r="I97" s="1"/>
    </row>
    <row r="98" spans="1:9" ht="15">
      <c r="A98" s="1"/>
      <c r="B98" s="1" t="s">
        <v>103</v>
      </c>
      <c r="C98" s="1"/>
      <c r="D98" s="1"/>
      <c r="E98" s="1"/>
      <c r="F98" s="1"/>
      <c r="G98" s="1"/>
      <c r="H98" s="1"/>
      <c r="I98" s="1"/>
    </row>
    <row r="99" spans="1:9" ht="15">
      <c r="A99" s="1"/>
      <c r="B99" s="1"/>
      <c r="C99" s="1"/>
      <c r="D99" s="1"/>
      <c r="E99" s="1"/>
      <c r="F99" s="1"/>
      <c r="G99" s="1"/>
      <c r="H99" s="1"/>
      <c r="I99" s="1"/>
    </row>
    <row r="100" spans="1:12" ht="15">
      <c r="A100" s="2" t="s">
        <v>80</v>
      </c>
      <c r="B100" s="3"/>
      <c r="C100" s="3"/>
      <c r="D100" s="3"/>
      <c r="E100" s="3"/>
      <c r="F100" s="3"/>
      <c r="G100" s="3"/>
      <c r="H100" s="3"/>
      <c r="I100" s="3"/>
      <c r="J100" s="4"/>
      <c r="K100" s="15"/>
      <c r="L100" s="19"/>
    </row>
    <row r="101" spans="1:11" ht="15">
      <c r="A101" s="2" t="s">
        <v>83</v>
      </c>
      <c r="B101" s="3"/>
      <c r="C101" s="3"/>
      <c r="D101" s="3"/>
      <c r="E101" s="3"/>
      <c r="F101" s="3"/>
      <c r="G101" s="3"/>
      <c r="H101" s="3"/>
      <c r="I101" s="3"/>
      <c r="J101" s="4"/>
      <c r="K101" s="15">
        <f>K68+K71-K88</f>
        <v>10571.355</v>
      </c>
    </row>
    <row r="102" spans="1:11" ht="15">
      <c r="A102" s="2" t="s">
        <v>0</v>
      </c>
      <c r="B102" s="3"/>
      <c r="C102" s="3"/>
      <c r="D102" s="3"/>
      <c r="E102" s="3"/>
      <c r="F102" s="3"/>
      <c r="G102" s="3"/>
      <c r="H102" s="3"/>
      <c r="I102" s="3"/>
      <c r="J102" s="4"/>
      <c r="K102" s="16">
        <f>K69</f>
        <v>865.61</v>
      </c>
    </row>
    <row r="103" spans="1:11" ht="15">
      <c r="A103" s="2" t="s">
        <v>1</v>
      </c>
      <c r="B103" s="3"/>
      <c r="C103" s="3"/>
      <c r="D103" s="3"/>
      <c r="E103" s="3"/>
      <c r="F103" s="3"/>
      <c r="G103" s="3"/>
      <c r="H103" s="3"/>
      <c r="I103" s="3"/>
      <c r="J103" s="4"/>
      <c r="K103" s="17">
        <f>K70</f>
        <v>22</v>
      </c>
    </row>
    <row r="104" spans="1:11" ht="15">
      <c r="A104" s="2" t="s">
        <v>104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K71</f>
        <v>20853.963</v>
      </c>
    </row>
    <row r="105" spans="1:11" ht="15">
      <c r="A105" s="2" t="s">
        <v>105</v>
      </c>
      <c r="B105" s="3"/>
      <c r="C105" s="3"/>
      <c r="D105" s="3"/>
      <c r="E105" s="3"/>
      <c r="F105" s="3"/>
      <c r="G105" s="3"/>
      <c r="H105" s="3"/>
      <c r="I105" s="3"/>
      <c r="J105" s="4"/>
      <c r="K105" s="18"/>
    </row>
    <row r="106" spans="1:11" ht="15.75">
      <c r="A106" s="2"/>
      <c r="B106" s="7" t="s">
        <v>2</v>
      </c>
      <c r="C106" s="7"/>
      <c r="D106" s="3"/>
      <c r="E106" s="3"/>
      <c r="F106" s="3"/>
      <c r="G106" s="3"/>
      <c r="H106" s="3"/>
      <c r="I106" s="3"/>
      <c r="J106" s="4"/>
      <c r="K106" s="18"/>
    </row>
    <row r="107" spans="1:11" ht="15">
      <c r="A107" s="2" t="s">
        <v>73</v>
      </c>
      <c r="B107" s="3"/>
      <c r="C107" s="3"/>
      <c r="D107" s="3"/>
      <c r="E107" s="3"/>
      <c r="F107" s="3"/>
      <c r="G107" s="3"/>
      <c r="H107" s="3"/>
      <c r="I107" s="3"/>
      <c r="J107" s="4"/>
      <c r="K107" s="18">
        <f>K74</f>
        <v>10195.875</v>
      </c>
    </row>
    <row r="108" spans="1:14" ht="15">
      <c r="A108" s="2" t="s">
        <v>74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f>K75</f>
        <v>570.9689999999999</v>
      </c>
      <c r="N108" s="20"/>
    </row>
    <row r="109" spans="1:11" ht="15.75">
      <c r="A109" s="8" t="s">
        <v>3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f>Лист2!K108</f>
        <v>679.212</v>
      </c>
    </row>
    <row r="110" spans="1:11" ht="15.75">
      <c r="A110" s="8" t="s">
        <v>4</v>
      </c>
      <c r="B110" s="7"/>
      <c r="C110" s="7"/>
      <c r="D110" s="7"/>
      <c r="E110" s="7"/>
      <c r="F110" s="7"/>
      <c r="G110" s="7"/>
      <c r="H110" s="7"/>
      <c r="I110" s="3"/>
      <c r="J110" s="4"/>
      <c r="K110" s="18">
        <f>Лист2!K109+Лист2!W109</f>
        <v>970</v>
      </c>
    </row>
    <row r="111" spans="1:11" ht="15">
      <c r="A111" s="2" t="s">
        <v>5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</row>
    <row r="112" spans="1:11" ht="15">
      <c r="A112" s="2" t="s">
        <v>6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</row>
    <row r="113" spans="1:11" ht="15">
      <c r="A113" s="2" t="s">
        <v>7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1" ht="15">
      <c r="A114" s="2" t="s">
        <v>8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</row>
    <row r="115" spans="1:11" ht="15">
      <c r="A115" s="9" t="s">
        <v>9</v>
      </c>
      <c r="B115" s="10"/>
      <c r="C115" s="10"/>
      <c r="D115" s="10"/>
      <c r="E115" s="10"/>
      <c r="F115" s="10"/>
      <c r="G115" s="10"/>
      <c r="H115" s="10"/>
      <c r="I115" s="10"/>
      <c r="J115" s="11"/>
      <c r="K115" s="5"/>
    </row>
    <row r="116" spans="1:11" ht="15">
      <c r="A116" s="2" t="s">
        <v>10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</row>
    <row r="117" spans="1:11" ht="15">
      <c r="A117" s="2" t="s">
        <v>11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</row>
    <row r="118" spans="1:11" ht="15">
      <c r="A118" s="9" t="s">
        <v>12</v>
      </c>
      <c r="B118" s="10"/>
      <c r="C118" s="10"/>
      <c r="D118" s="10"/>
      <c r="E118" s="10"/>
      <c r="F118" s="10"/>
      <c r="G118" s="10"/>
      <c r="H118" s="10"/>
      <c r="I118" s="10"/>
      <c r="J118" s="11"/>
      <c r="K118" s="5"/>
    </row>
    <row r="119" spans="1:11" ht="15">
      <c r="A119" s="2" t="s">
        <v>13</v>
      </c>
      <c r="B119" s="3"/>
      <c r="C119" s="3"/>
      <c r="D119" s="3"/>
      <c r="E119" s="3"/>
      <c r="F119" s="3"/>
      <c r="G119" s="3"/>
      <c r="H119" s="3"/>
      <c r="I119" s="3"/>
      <c r="J119" s="4"/>
      <c r="K119" s="5"/>
    </row>
    <row r="120" spans="1:11" ht="15">
      <c r="A120" s="2" t="s">
        <v>14</v>
      </c>
      <c r="B120" s="3"/>
      <c r="C120" s="3"/>
      <c r="D120" s="3"/>
      <c r="E120" s="3"/>
      <c r="F120" s="3"/>
      <c r="G120" s="3"/>
      <c r="H120" s="3"/>
      <c r="I120" s="3"/>
      <c r="J120" s="4"/>
      <c r="K120" s="6"/>
    </row>
    <row r="121" spans="1:11" ht="15">
      <c r="A121" s="9" t="s">
        <v>15</v>
      </c>
      <c r="B121" s="10"/>
      <c r="C121" s="10"/>
      <c r="D121" s="10"/>
      <c r="E121" s="10"/>
      <c r="F121" s="10"/>
      <c r="G121" s="10"/>
      <c r="H121" s="10"/>
      <c r="I121" s="10"/>
      <c r="J121" s="11"/>
      <c r="K121" s="18">
        <f>K107+K108+K109+K110</f>
        <v>12416.055999999999</v>
      </c>
    </row>
    <row r="122" spans="1:11" ht="15.75">
      <c r="A122" s="12"/>
      <c r="B122" s="7" t="s">
        <v>16</v>
      </c>
      <c r="C122" s="13"/>
      <c r="D122" s="13"/>
      <c r="E122" s="14"/>
      <c r="F122" s="14"/>
      <c r="G122" s="14"/>
      <c r="H122" s="14"/>
      <c r="I122" s="14"/>
      <c r="J122" s="4"/>
      <c r="K122" s="5"/>
    </row>
    <row r="123" spans="1:11" ht="15">
      <c r="A123" s="2" t="s">
        <v>17</v>
      </c>
      <c r="B123" s="14"/>
      <c r="C123" s="14"/>
      <c r="D123" s="14"/>
      <c r="E123" s="14"/>
      <c r="F123" s="14"/>
      <c r="G123" s="14"/>
      <c r="H123" s="14"/>
      <c r="I123" s="14"/>
      <c r="J123" s="4"/>
      <c r="K123" s="6"/>
    </row>
    <row r="124" spans="1:11" ht="15">
      <c r="A124" s="2" t="s">
        <v>18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</row>
    <row r="125" spans="1:11" ht="15">
      <c r="A125" s="2" t="s">
        <v>19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/>
    </row>
    <row r="126" spans="1:11" ht="15">
      <c r="A126" s="2" t="s">
        <v>20</v>
      </c>
      <c r="B126" s="14"/>
      <c r="C126" s="14"/>
      <c r="D126" s="14"/>
      <c r="E126" s="14"/>
      <c r="F126" s="14"/>
      <c r="G126" s="14"/>
      <c r="H126" s="14"/>
      <c r="I126" s="14"/>
      <c r="J126" s="4"/>
      <c r="K126" s="5"/>
    </row>
    <row r="127" spans="1:11" ht="15">
      <c r="A127" s="2" t="s">
        <v>21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</row>
    <row r="128" spans="1:11" ht="15">
      <c r="A128" s="2" t="s">
        <v>22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</row>
    <row r="130" spans="1:12" ht="15">
      <c r="A130" s="24" t="s">
        <v>94</v>
      </c>
      <c r="B130" s="14"/>
      <c r="C130" s="14"/>
      <c r="D130" s="14"/>
      <c r="E130" s="14"/>
      <c r="F130" s="14"/>
      <c r="G130" s="14"/>
      <c r="H130" s="14"/>
      <c r="I130" s="14"/>
      <c r="J130" s="4"/>
      <c r="K130" s="18">
        <f>K8*4-K4</f>
        <v>68466.952</v>
      </c>
      <c r="L130" s="19"/>
    </row>
    <row r="131" spans="1:11" ht="15">
      <c r="A131" s="25" t="s">
        <v>95</v>
      </c>
      <c r="B131" s="26"/>
      <c r="C131" s="26"/>
      <c r="D131" s="26"/>
      <c r="E131" s="26"/>
      <c r="F131" s="26"/>
      <c r="G131" s="26"/>
      <c r="H131" s="26"/>
      <c r="I131" s="26"/>
      <c r="J131" s="11"/>
      <c r="K131" s="18">
        <f>K121+K88+K57+K25</f>
        <v>49457.8</v>
      </c>
    </row>
    <row r="132" spans="1:11" ht="15">
      <c r="A132" s="24" t="s">
        <v>96</v>
      </c>
      <c r="B132" s="14"/>
      <c r="C132" s="14"/>
      <c r="D132" s="14"/>
      <c r="E132" s="14"/>
      <c r="F132" s="14"/>
      <c r="G132" s="14"/>
      <c r="H132" s="14"/>
      <c r="I132" s="14"/>
      <c r="J132" s="4"/>
      <c r="K132" s="17"/>
    </row>
    <row r="133" spans="1:11" ht="15.75">
      <c r="A133" s="8" t="s">
        <v>39</v>
      </c>
      <c r="B133" s="14"/>
      <c r="C133" s="14"/>
      <c r="D133" s="14"/>
      <c r="E133" s="14"/>
      <c r="F133" s="14"/>
      <c r="G133" s="14"/>
      <c r="H133" s="14"/>
      <c r="I133" s="14"/>
      <c r="J133" s="4"/>
      <c r="K133" s="18">
        <f>K107*4</f>
        <v>40783.5</v>
      </c>
    </row>
    <row r="134" spans="1:11" ht="15.75">
      <c r="A134" s="8" t="s">
        <v>72</v>
      </c>
      <c r="B134" s="14"/>
      <c r="C134" s="14"/>
      <c r="D134" s="14"/>
      <c r="E134" s="14"/>
      <c r="F134" s="14"/>
      <c r="G134" s="14"/>
      <c r="H134" s="14"/>
      <c r="I134" s="14"/>
      <c r="J134" s="4"/>
      <c r="K134" s="18">
        <f>K108*4</f>
        <v>2283.8759999999997</v>
      </c>
    </row>
    <row r="135" spans="1:11" ht="15.75">
      <c r="A135" s="27" t="s">
        <v>3</v>
      </c>
      <c r="B135" s="26"/>
      <c r="C135" s="26"/>
      <c r="D135" s="26"/>
      <c r="E135" s="26"/>
      <c r="F135" s="26"/>
      <c r="G135" s="26"/>
      <c r="H135" s="26"/>
      <c r="I135" s="26"/>
      <c r="J135" s="11"/>
      <c r="K135" s="18">
        <f>K109+K76+K45+K13</f>
        <v>5090.424</v>
      </c>
    </row>
    <row r="136" spans="1:11" ht="15.75">
      <c r="A136" s="27" t="s">
        <v>4</v>
      </c>
      <c r="B136" s="26"/>
      <c r="C136" s="26"/>
      <c r="D136" s="26"/>
      <c r="E136" s="26"/>
      <c r="F136" s="26"/>
      <c r="G136" s="26"/>
      <c r="H136" s="26"/>
      <c r="I136" s="26"/>
      <c r="J136" s="11"/>
      <c r="K136" s="18">
        <f>K110+K46</f>
        <v>1300</v>
      </c>
    </row>
    <row r="137" spans="1:11" ht="15">
      <c r="A137" s="2" t="s">
        <v>97</v>
      </c>
      <c r="B137" s="3"/>
      <c r="C137" s="3"/>
      <c r="D137" s="3"/>
      <c r="E137" s="3"/>
      <c r="F137" s="3"/>
      <c r="G137" s="3"/>
      <c r="H137" s="3"/>
      <c r="I137" s="3"/>
      <c r="J137" s="4"/>
      <c r="K137" s="17"/>
    </row>
    <row r="138" spans="1:11" ht="15">
      <c r="A138" s="2" t="s">
        <v>98</v>
      </c>
      <c r="B138" s="3"/>
      <c r="C138" s="3"/>
      <c r="D138" s="3"/>
      <c r="E138" s="3"/>
      <c r="F138" s="3"/>
      <c r="G138" s="3"/>
      <c r="H138" s="3"/>
      <c r="I138" s="3"/>
      <c r="J138" s="4"/>
      <c r="K138" s="17">
        <v>19009</v>
      </c>
    </row>
    <row r="139" spans="1:11" ht="15">
      <c r="A139" s="2" t="s">
        <v>99</v>
      </c>
      <c r="B139" s="3"/>
      <c r="C139" s="3"/>
      <c r="D139" s="3"/>
      <c r="E139" s="3"/>
      <c r="F139" s="3"/>
      <c r="G139" s="3"/>
      <c r="H139" s="3"/>
      <c r="I139" s="3"/>
      <c r="J139" s="4"/>
      <c r="K139" s="17">
        <v>34811</v>
      </c>
    </row>
    <row r="140" spans="1:11" ht="15">
      <c r="A140" s="2" t="s">
        <v>100</v>
      </c>
      <c r="B140" s="3"/>
      <c r="C140" s="3"/>
      <c r="D140" s="3"/>
      <c r="E140" s="3"/>
      <c r="F140" s="3"/>
      <c r="G140" s="3"/>
      <c r="H140" s="3"/>
      <c r="I140" s="3"/>
      <c r="J140" s="4"/>
      <c r="K140" s="17">
        <v>10592</v>
      </c>
    </row>
    <row r="141" spans="1:11" ht="15">
      <c r="A141" s="28" t="s">
        <v>101</v>
      </c>
      <c r="B141" s="29"/>
      <c r="C141" s="29"/>
      <c r="D141" s="29"/>
      <c r="E141" s="29"/>
      <c r="F141" s="29"/>
      <c r="G141" s="29"/>
      <c r="H141" s="29"/>
      <c r="I141" s="29"/>
      <c r="J141" s="30"/>
      <c r="K141" s="17">
        <v>2071</v>
      </c>
    </row>
    <row r="142" spans="1:11" ht="15">
      <c r="A142" s="2" t="s">
        <v>102</v>
      </c>
      <c r="B142" s="14"/>
      <c r="C142" s="14"/>
      <c r="D142" s="14"/>
      <c r="E142" s="14"/>
      <c r="F142" s="14"/>
      <c r="G142" s="14"/>
      <c r="H142" s="14"/>
      <c r="I142" s="14"/>
      <c r="J142" s="4"/>
      <c r="K142" s="17">
        <v>4090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29"/>
  <sheetViews>
    <sheetView workbookViewId="0" topLeftCell="T90">
      <selection activeCell="T131" sqref="T131"/>
    </sheetView>
  </sheetViews>
  <sheetFormatPr defaultColWidth="9.00390625" defaultRowHeight="12.75"/>
  <cols>
    <col min="10" max="10" width="18.375" style="0" customWidth="1"/>
    <col min="22" max="22" width="18.125" style="0" customWidth="1"/>
    <col min="34" max="34" width="18.125" style="0" customWidth="1"/>
  </cols>
  <sheetData>
    <row r="1" spans="1:33" ht="15">
      <c r="A1" s="1"/>
      <c r="B1" s="1" t="s">
        <v>23</v>
      </c>
      <c r="C1" s="1"/>
      <c r="D1" s="1"/>
      <c r="E1" s="1"/>
      <c r="F1" s="1"/>
      <c r="G1" s="1"/>
      <c r="H1" s="1"/>
      <c r="I1" s="1"/>
      <c r="M1" s="1"/>
      <c r="N1" s="1" t="s">
        <v>23</v>
      </c>
      <c r="O1" s="1"/>
      <c r="P1" s="1"/>
      <c r="Q1" s="1"/>
      <c r="R1" s="1"/>
      <c r="S1" s="1"/>
      <c r="T1" s="1"/>
      <c r="U1" s="1"/>
      <c r="Y1" s="1"/>
      <c r="Z1" s="1" t="s">
        <v>23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36</v>
      </c>
      <c r="C2" s="1"/>
      <c r="D2" s="1"/>
      <c r="E2" s="1"/>
      <c r="F2" s="1"/>
      <c r="G2" s="1"/>
      <c r="H2" s="1"/>
      <c r="I2" s="1"/>
      <c r="M2" s="1"/>
      <c r="N2" s="1" t="s">
        <v>37</v>
      </c>
      <c r="O2" s="1"/>
      <c r="P2" s="1"/>
      <c r="Q2" s="1"/>
      <c r="R2" s="1"/>
      <c r="S2" s="1"/>
      <c r="T2" s="1"/>
      <c r="U2" s="1"/>
      <c r="Y2" s="1"/>
      <c r="Z2" s="1" t="s">
        <v>38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25</v>
      </c>
      <c r="B4" s="3"/>
      <c r="C4" s="3"/>
      <c r="D4" s="3"/>
      <c r="E4" s="3"/>
      <c r="F4" s="3"/>
      <c r="G4" s="3"/>
      <c r="H4" s="3"/>
      <c r="I4" s="3"/>
      <c r="J4" s="4"/>
      <c r="K4" s="15">
        <v>14948.9</v>
      </c>
      <c r="M4" s="2" t="s">
        <v>28</v>
      </c>
      <c r="N4" s="3"/>
      <c r="O4" s="3"/>
      <c r="P4" s="3"/>
      <c r="Q4" s="3"/>
      <c r="R4" s="3"/>
      <c r="S4" s="3"/>
      <c r="T4" s="3"/>
      <c r="U4" s="3"/>
      <c r="V4" s="4"/>
      <c r="W4" s="15">
        <v>12365.1</v>
      </c>
      <c r="Y4" s="2" t="s">
        <v>29</v>
      </c>
      <c r="Z4" s="3"/>
      <c r="AA4" s="3"/>
      <c r="AB4" s="3"/>
      <c r="AC4" s="3"/>
      <c r="AD4" s="3"/>
      <c r="AE4" s="3"/>
      <c r="AF4" s="3"/>
      <c r="AG4" s="3"/>
      <c r="AH4" s="4"/>
      <c r="AI4" s="15">
        <v>9625.2</v>
      </c>
    </row>
    <row r="5" spans="1:35" ht="15">
      <c r="A5" s="2" t="s">
        <v>26</v>
      </c>
      <c r="B5" s="3"/>
      <c r="C5" s="3"/>
      <c r="D5" s="3"/>
      <c r="E5" s="3"/>
      <c r="F5" s="3"/>
      <c r="G5" s="3"/>
      <c r="H5" s="3"/>
      <c r="I5" s="3"/>
      <c r="J5" s="4"/>
      <c r="K5" s="15"/>
      <c r="M5" s="2" t="s">
        <v>30</v>
      </c>
      <c r="N5" s="3"/>
      <c r="O5" s="3"/>
      <c r="P5" s="3"/>
      <c r="Q5" s="3"/>
      <c r="R5" s="3"/>
      <c r="S5" s="3"/>
      <c r="T5" s="3"/>
      <c r="U5" s="3"/>
      <c r="V5" s="4"/>
      <c r="W5" s="15"/>
      <c r="Y5" s="2" t="s">
        <v>31</v>
      </c>
      <c r="Z5" s="3"/>
      <c r="AA5" s="3"/>
      <c r="AB5" s="3"/>
      <c r="AC5" s="3"/>
      <c r="AD5" s="3"/>
      <c r="AE5" s="3"/>
      <c r="AF5" s="3"/>
      <c r="AG5" s="3"/>
      <c r="AH5" s="4"/>
      <c r="AI5" s="15"/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906.3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906.3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906.3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22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22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22</v>
      </c>
    </row>
    <row r="8" spans="1:35" ht="15">
      <c r="A8" s="2" t="s">
        <v>32</v>
      </c>
      <c r="B8" s="3"/>
      <c r="C8" s="3"/>
      <c r="D8" s="3"/>
      <c r="E8" s="3"/>
      <c r="F8" s="3"/>
      <c r="G8" s="3"/>
      <c r="H8" s="3"/>
      <c r="I8" s="3"/>
      <c r="J8" s="4"/>
      <c r="K8" s="17">
        <v>7.67</v>
      </c>
      <c r="M8" s="2" t="s">
        <v>32</v>
      </c>
      <c r="N8" s="3"/>
      <c r="O8" s="3"/>
      <c r="P8" s="3"/>
      <c r="Q8" s="3"/>
      <c r="R8" s="3"/>
      <c r="S8" s="3"/>
      <c r="T8" s="3"/>
      <c r="U8" s="3"/>
      <c r="V8" s="4"/>
      <c r="W8" s="17">
        <f>K8</f>
        <v>7.67</v>
      </c>
      <c r="Y8" s="2" t="s">
        <v>32</v>
      </c>
      <c r="Z8" s="3"/>
      <c r="AA8" s="3"/>
      <c r="AB8" s="3"/>
      <c r="AC8" s="3"/>
      <c r="AD8" s="3"/>
      <c r="AE8" s="3"/>
      <c r="AF8" s="3"/>
      <c r="AG8" s="3"/>
      <c r="AH8" s="4"/>
      <c r="AI8" s="17">
        <f>W8</f>
        <v>7.67</v>
      </c>
    </row>
    <row r="9" spans="1:35" ht="15">
      <c r="A9" s="2" t="s">
        <v>33</v>
      </c>
      <c r="B9" s="3"/>
      <c r="C9" s="3"/>
      <c r="D9" s="3"/>
      <c r="E9" s="3"/>
      <c r="F9" s="3"/>
      <c r="G9" s="3"/>
      <c r="H9" s="3"/>
      <c r="I9" s="3"/>
      <c r="J9" s="4"/>
      <c r="K9" s="18">
        <f>K6*K8</f>
        <v>6951.321</v>
      </c>
      <c r="M9" s="2" t="s">
        <v>34</v>
      </c>
      <c r="N9" s="3"/>
      <c r="O9" s="3"/>
      <c r="P9" s="3"/>
      <c r="Q9" s="3"/>
      <c r="R9" s="3"/>
      <c r="S9" s="3"/>
      <c r="T9" s="3"/>
      <c r="U9" s="3"/>
      <c r="V9" s="4"/>
      <c r="W9" s="18">
        <f>K9</f>
        <v>6951.321</v>
      </c>
      <c r="Y9" s="2" t="s">
        <v>35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6951.321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39</v>
      </c>
      <c r="B11" s="3"/>
      <c r="C11" s="3"/>
      <c r="D11" s="3"/>
      <c r="E11" s="3"/>
      <c r="F11" s="3"/>
      <c r="G11" s="3"/>
      <c r="H11" s="3"/>
      <c r="I11" s="3"/>
      <c r="J11" s="4"/>
      <c r="K11" s="18">
        <f>K6*3.75</f>
        <v>3398.625</v>
      </c>
      <c r="M11" s="8" t="s">
        <v>39</v>
      </c>
      <c r="N11" s="3"/>
      <c r="O11" s="3"/>
      <c r="P11" s="3"/>
      <c r="Q11" s="3"/>
      <c r="R11" s="3"/>
      <c r="S11" s="3"/>
      <c r="T11" s="3"/>
      <c r="U11" s="3"/>
      <c r="V11" s="4"/>
      <c r="W11" s="18">
        <f>K11</f>
        <v>3398.625</v>
      </c>
      <c r="Y11" s="8" t="s">
        <v>39</v>
      </c>
      <c r="Z11" s="3"/>
      <c r="AA11" s="3"/>
      <c r="AB11" s="3"/>
      <c r="AC11" s="3"/>
      <c r="AD11" s="3"/>
      <c r="AE11" s="3"/>
      <c r="AF11" s="3"/>
      <c r="AG11" s="3"/>
      <c r="AH11" s="4"/>
      <c r="AI11" s="18">
        <f>W11</f>
        <v>3398.625</v>
      </c>
    </row>
    <row r="12" spans="1:35" ht="15.75">
      <c r="A12" s="8" t="s">
        <v>40</v>
      </c>
      <c r="B12" s="3"/>
      <c r="C12" s="3"/>
      <c r="D12" s="3"/>
      <c r="E12" s="3"/>
      <c r="F12" s="3"/>
      <c r="G12" s="3"/>
      <c r="H12" s="3"/>
      <c r="I12" s="3"/>
      <c r="J12" s="4"/>
      <c r="K12" s="18">
        <f>K6*0.21</f>
        <v>190.32299999999998</v>
      </c>
      <c r="M12" s="8" t="s">
        <v>40</v>
      </c>
      <c r="N12" s="3"/>
      <c r="O12" s="3"/>
      <c r="P12" s="3"/>
      <c r="Q12" s="3"/>
      <c r="R12" s="3"/>
      <c r="S12" s="3"/>
      <c r="T12" s="3"/>
      <c r="U12" s="3"/>
      <c r="V12" s="4"/>
      <c r="W12" s="18">
        <f>K12</f>
        <v>190.32299999999998</v>
      </c>
      <c r="Y12" s="8" t="s">
        <v>40</v>
      </c>
      <c r="Z12" s="3"/>
      <c r="AA12" s="3"/>
      <c r="AB12" s="3"/>
      <c r="AC12" s="3"/>
      <c r="AD12" s="3"/>
      <c r="AE12" s="3"/>
      <c r="AF12" s="3"/>
      <c r="AG12" s="3"/>
      <c r="AH12" s="4"/>
      <c r="AI12" s="18">
        <f>W12</f>
        <v>190.32299999999998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>
        <f>0.6*449*2.89</f>
        <v>778.5659999999999</v>
      </c>
      <c r="M13" s="8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8">
        <f>0.6*359*2.89</f>
        <v>622.5060000000001</v>
      </c>
      <c r="Y13" s="8" t="s">
        <v>41</v>
      </c>
      <c r="Z13" s="3"/>
      <c r="AA13" s="3"/>
      <c r="AB13" s="3"/>
      <c r="AC13" s="3"/>
      <c r="AD13" s="3"/>
      <c r="AE13" s="3"/>
      <c r="AF13" s="3"/>
      <c r="AG13" s="3"/>
      <c r="AH13" s="4"/>
      <c r="AI13" s="18">
        <f>0.6*353*2.89</f>
        <v>612.102</v>
      </c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/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/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/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/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14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K11+K12+K13</f>
        <v>4367.514</v>
      </c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W11+W12+W13</f>
        <v>4211.454</v>
      </c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AI11+AI12+AI13</f>
        <v>4201.05</v>
      </c>
    </row>
    <row r="26" spans="1:35" ht="15.75">
      <c r="A26" s="12"/>
      <c r="B26" s="7" t="s">
        <v>16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16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16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17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17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17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18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18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18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19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19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20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20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20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21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21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21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22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22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22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">
      <c r="A34" s="1"/>
      <c r="B34" s="1" t="s">
        <v>23</v>
      </c>
      <c r="C34" s="1"/>
      <c r="D34" s="1"/>
      <c r="E34" s="1"/>
      <c r="F34" s="1"/>
      <c r="G34" s="1"/>
      <c r="H34" s="1"/>
      <c r="I34" s="1"/>
      <c r="M34" s="1"/>
      <c r="N34" s="1" t="s">
        <v>23</v>
      </c>
      <c r="O34" s="1"/>
      <c r="P34" s="1"/>
      <c r="Q34" s="1"/>
      <c r="R34" s="1"/>
      <c r="S34" s="1"/>
      <c r="T34" s="1"/>
      <c r="U34" s="1"/>
      <c r="Y34" s="1"/>
      <c r="Z34" s="1" t="s">
        <v>23</v>
      </c>
      <c r="AA34" s="1"/>
      <c r="AB34" s="1"/>
      <c r="AC34" s="1"/>
      <c r="AD34" s="1"/>
      <c r="AE34" s="1"/>
      <c r="AF34" s="1"/>
      <c r="AG34" s="1"/>
    </row>
    <row r="35" spans="1:33" ht="15">
      <c r="A35" s="1"/>
      <c r="B35" s="1" t="s">
        <v>42</v>
      </c>
      <c r="C35" s="1"/>
      <c r="D35" s="1"/>
      <c r="E35" s="1"/>
      <c r="F35" s="1"/>
      <c r="G35" s="1"/>
      <c r="H35" s="1"/>
      <c r="I35" s="1"/>
      <c r="M35" s="1"/>
      <c r="N35" s="1" t="s">
        <v>43</v>
      </c>
      <c r="O35" s="1"/>
      <c r="P35" s="1"/>
      <c r="Q35" s="1"/>
      <c r="R35" s="1"/>
      <c r="S35" s="1"/>
      <c r="T35" s="1"/>
      <c r="U35" s="1"/>
      <c r="Y35" s="1"/>
      <c r="Z35" s="1" t="s">
        <v>44</v>
      </c>
      <c r="AA35" s="1"/>
      <c r="AB35" s="1"/>
      <c r="AC35" s="1"/>
      <c r="AD35" s="1"/>
      <c r="AE35" s="1"/>
      <c r="AF35" s="1"/>
      <c r="AG35" s="1"/>
    </row>
    <row r="36" spans="1:33" ht="15">
      <c r="A36" s="1"/>
      <c r="B36" s="1"/>
      <c r="C36" s="1"/>
      <c r="D36" s="1"/>
      <c r="E36" s="1"/>
      <c r="F36" s="1"/>
      <c r="G36" s="1"/>
      <c r="H36" s="1"/>
      <c r="I36" s="1"/>
      <c r="M36" s="1"/>
      <c r="N36" s="1"/>
      <c r="O36" s="1"/>
      <c r="P36" s="1"/>
      <c r="Q36" s="1"/>
      <c r="R36" s="1"/>
      <c r="S36" s="1"/>
      <c r="T36" s="1"/>
      <c r="U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6" ht="15">
      <c r="A37" s="2" t="s">
        <v>45</v>
      </c>
      <c r="B37" s="3"/>
      <c r="C37" s="3"/>
      <c r="D37" s="3"/>
      <c r="E37" s="3"/>
      <c r="F37" s="3"/>
      <c r="G37" s="3"/>
      <c r="H37" s="3"/>
      <c r="I37" s="3"/>
      <c r="J37" s="4"/>
      <c r="K37" s="18">
        <v>6874.9</v>
      </c>
      <c r="M37" s="2" t="s">
        <v>54</v>
      </c>
      <c r="N37" s="3"/>
      <c r="O37" s="3"/>
      <c r="P37" s="3"/>
      <c r="Q37" s="3"/>
      <c r="R37" s="3"/>
      <c r="S37" s="3"/>
      <c r="T37" s="3"/>
      <c r="U37" s="3"/>
      <c r="V37" s="4"/>
      <c r="W37" s="15">
        <v>4291.6</v>
      </c>
      <c r="Y37" s="2" t="s">
        <v>57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v>1291.6</v>
      </c>
      <c r="AJ37" s="19"/>
    </row>
    <row r="38" spans="1:35" ht="15">
      <c r="A38" s="2" t="s">
        <v>46</v>
      </c>
      <c r="B38" s="3"/>
      <c r="C38" s="3"/>
      <c r="D38" s="3"/>
      <c r="E38" s="3"/>
      <c r="F38" s="3"/>
      <c r="G38" s="3"/>
      <c r="H38" s="3"/>
      <c r="I38" s="3"/>
      <c r="J38" s="4"/>
      <c r="K38" s="15"/>
      <c r="M38" s="2" t="s">
        <v>55</v>
      </c>
      <c r="N38" s="3"/>
      <c r="O38" s="3"/>
      <c r="P38" s="3"/>
      <c r="Q38" s="3"/>
      <c r="R38" s="3"/>
      <c r="S38" s="3"/>
      <c r="T38" s="3"/>
      <c r="U38" s="3"/>
      <c r="V38" s="4"/>
      <c r="W38" s="15"/>
      <c r="Y38" s="2" t="s">
        <v>58</v>
      </c>
      <c r="Z38" s="3"/>
      <c r="AA38" s="3"/>
      <c r="AB38" s="3"/>
      <c r="AC38" s="3"/>
      <c r="AD38" s="3"/>
      <c r="AE38" s="3"/>
      <c r="AF38" s="3"/>
      <c r="AG38" s="3"/>
      <c r="AH38" s="4"/>
      <c r="AI38" s="15"/>
    </row>
    <row r="39" spans="1:35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6">
        <v>906.3</v>
      </c>
      <c r="M39" s="2" t="s">
        <v>0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906.3</v>
      </c>
      <c r="Y39" s="2" t="s">
        <v>0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906.3</v>
      </c>
    </row>
    <row r="40" spans="1:35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7">
        <v>22</v>
      </c>
      <c r="M40" s="2" t="s">
        <v>1</v>
      </c>
      <c r="N40" s="3"/>
      <c r="O40" s="3"/>
      <c r="P40" s="3"/>
      <c r="Q40" s="3"/>
      <c r="R40" s="3"/>
      <c r="S40" s="3"/>
      <c r="T40" s="3"/>
      <c r="U40" s="3"/>
      <c r="V40" s="4"/>
      <c r="W40" s="17">
        <f>K40</f>
        <v>22</v>
      </c>
      <c r="Y40" s="2" t="s">
        <v>1</v>
      </c>
      <c r="Z40" s="3"/>
      <c r="AA40" s="3"/>
      <c r="AB40" s="3"/>
      <c r="AC40" s="3"/>
      <c r="AD40" s="3"/>
      <c r="AE40" s="3"/>
      <c r="AF40" s="3"/>
      <c r="AG40" s="3"/>
      <c r="AH40" s="4"/>
      <c r="AI40" s="17">
        <f>W40</f>
        <v>22</v>
      </c>
    </row>
    <row r="41" spans="1:35" ht="15">
      <c r="A41" s="2" t="s">
        <v>32</v>
      </c>
      <c r="B41" s="3"/>
      <c r="C41" s="3"/>
      <c r="D41" s="3"/>
      <c r="E41" s="3"/>
      <c r="F41" s="3"/>
      <c r="G41" s="3"/>
      <c r="H41" s="3"/>
      <c r="I41" s="3"/>
      <c r="J41" s="4"/>
      <c r="K41" s="17">
        <v>7.67</v>
      </c>
      <c r="M41" s="2" t="s">
        <v>32</v>
      </c>
      <c r="N41" s="3"/>
      <c r="O41" s="3"/>
      <c r="P41" s="3"/>
      <c r="Q41" s="3"/>
      <c r="R41" s="3"/>
      <c r="S41" s="3"/>
      <c r="T41" s="3"/>
      <c r="U41" s="3"/>
      <c r="V41" s="4"/>
      <c r="W41" s="17">
        <f>K41</f>
        <v>7.67</v>
      </c>
      <c r="Y41" s="2" t="s">
        <v>32</v>
      </c>
      <c r="Z41" s="3"/>
      <c r="AA41" s="3"/>
      <c r="AB41" s="3"/>
      <c r="AC41" s="3"/>
      <c r="AD41" s="3"/>
      <c r="AE41" s="3"/>
      <c r="AF41" s="3"/>
      <c r="AG41" s="3"/>
      <c r="AH41" s="4"/>
      <c r="AI41" s="17">
        <f>W41</f>
        <v>7.67</v>
      </c>
    </row>
    <row r="42" spans="1:35" ht="15">
      <c r="A42" s="2" t="s">
        <v>47</v>
      </c>
      <c r="B42" s="3"/>
      <c r="C42" s="3"/>
      <c r="D42" s="3"/>
      <c r="E42" s="3"/>
      <c r="F42" s="3"/>
      <c r="G42" s="3"/>
      <c r="H42" s="3"/>
      <c r="I42" s="3"/>
      <c r="J42" s="4"/>
      <c r="K42" s="18">
        <f>K39*K41</f>
        <v>6951.321</v>
      </c>
      <c r="M42" s="2" t="s">
        <v>56</v>
      </c>
      <c r="N42" s="3"/>
      <c r="O42" s="3"/>
      <c r="P42" s="3"/>
      <c r="Q42" s="3"/>
      <c r="R42" s="3"/>
      <c r="S42" s="3"/>
      <c r="T42" s="3"/>
      <c r="U42" s="3"/>
      <c r="V42" s="4"/>
      <c r="W42" s="18">
        <f>K42</f>
        <v>6951.321</v>
      </c>
      <c r="Y42" s="2" t="s">
        <v>59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W42</f>
        <v>6951.321</v>
      </c>
    </row>
    <row r="43" spans="1:35" ht="15.75">
      <c r="A43" s="2"/>
      <c r="B43" s="7" t="s">
        <v>2</v>
      </c>
      <c r="C43" s="7"/>
      <c r="D43" s="3"/>
      <c r="E43" s="3"/>
      <c r="F43" s="3"/>
      <c r="G43" s="3"/>
      <c r="H43" s="3"/>
      <c r="I43" s="3"/>
      <c r="J43" s="4"/>
      <c r="K43" s="5"/>
      <c r="M43" s="2"/>
      <c r="N43" s="7" t="s">
        <v>2</v>
      </c>
      <c r="O43" s="7"/>
      <c r="P43" s="3"/>
      <c r="Q43" s="3"/>
      <c r="R43" s="3"/>
      <c r="S43" s="3"/>
      <c r="T43" s="3"/>
      <c r="U43" s="3"/>
      <c r="V43" s="4"/>
      <c r="W43" s="5"/>
      <c r="Y43" s="2"/>
      <c r="Z43" s="7" t="s">
        <v>2</v>
      </c>
      <c r="AA43" s="7"/>
      <c r="AB43" s="3"/>
      <c r="AC43" s="3"/>
      <c r="AD43" s="3"/>
      <c r="AE43" s="3"/>
      <c r="AF43" s="3"/>
      <c r="AG43" s="3"/>
      <c r="AH43" s="4"/>
      <c r="AI43" s="5"/>
    </row>
    <row r="44" spans="1:35" ht="15.75">
      <c r="A44" s="8" t="s">
        <v>39</v>
      </c>
      <c r="B44" s="3"/>
      <c r="C44" s="3"/>
      <c r="D44" s="3"/>
      <c r="E44" s="3"/>
      <c r="F44" s="3"/>
      <c r="G44" s="3"/>
      <c r="H44" s="3"/>
      <c r="I44" s="3"/>
      <c r="J44" s="4"/>
      <c r="K44" s="18">
        <f>K39*3.75</f>
        <v>3398.625</v>
      </c>
      <c r="M44" s="8" t="s">
        <v>39</v>
      </c>
      <c r="N44" s="3"/>
      <c r="O44" s="3"/>
      <c r="P44" s="3"/>
      <c r="Q44" s="3"/>
      <c r="R44" s="3"/>
      <c r="S44" s="3"/>
      <c r="T44" s="3"/>
      <c r="U44" s="3"/>
      <c r="V44" s="4"/>
      <c r="W44" s="18">
        <f>K44</f>
        <v>3398.625</v>
      </c>
      <c r="Y44" s="8" t="s">
        <v>39</v>
      </c>
      <c r="Z44" s="3"/>
      <c r="AA44" s="3"/>
      <c r="AB44" s="3"/>
      <c r="AC44" s="3"/>
      <c r="AD44" s="3"/>
      <c r="AE44" s="3"/>
      <c r="AF44" s="3"/>
      <c r="AG44" s="3"/>
      <c r="AH44" s="4"/>
      <c r="AI44" s="18">
        <f>W44</f>
        <v>3398.625</v>
      </c>
    </row>
    <row r="45" spans="1:35" ht="15.75">
      <c r="A45" s="8" t="s">
        <v>40</v>
      </c>
      <c r="B45" s="3"/>
      <c r="C45" s="3"/>
      <c r="D45" s="3"/>
      <c r="E45" s="3"/>
      <c r="F45" s="3"/>
      <c r="G45" s="3"/>
      <c r="H45" s="3"/>
      <c r="I45" s="3"/>
      <c r="J45" s="4"/>
      <c r="K45" s="18">
        <f>K39*0.21</f>
        <v>190.32299999999998</v>
      </c>
      <c r="M45" s="8" t="s">
        <v>40</v>
      </c>
      <c r="N45" s="3"/>
      <c r="O45" s="3"/>
      <c r="P45" s="3"/>
      <c r="Q45" s="3"/>
      <c r="R45" s="3"/>
      <c r="S45" s="3"/>
      <c r="T45" s="3"/>
      <c r="U45" s="3"/>
      <c r="V45" s="4"/>
      <c r="W45" s="18">
        <f>K45</f>
        <v>190.32299999999998</v>
      </c>
      <c r="Y45" s="8" t="s">
        <v>40</v>
      </c>
      <c r="Z45" s="3"/>
      <c r="AA45" s="3"/>
      <c r="AB45" s="3"/>
      <c r="AC45" s="3"/>
      <c r="AD45" s="3"/>
      <c r="AE45" s="3"/>
      <c r="AF45" s="3"/>
      <c r="AG45" s="3"/>
      <c r="AH45" s="4"/>
      <c r="AI45" s="18">
        <f>W45</f>
        <v>190.32299999999998</v>
      </c>
    </row>
    <row r="46" spans="1:35" ht="15.75">
      <c r="A46" s="8" t="s">
        <v>3</v>
      </c>
      <c r="B46" s="3"/>
      <c r="C46" s="3"/>
      <c r="D46" s="3"/>
      <c r="E46" s="3"/>
      <c r="F46" s="3"/>
      <c r="G46" s="3"/>
      <c r="H46" s="3"/>
      <c r="I46" s="3"/>
      <c r="J46" s="4"/>
      <c r="K46" s="18">
        <f>0.6*259*2.89</f>
        <v>449.10600000000005</v>
      </c>
      <c r="M46" s="8" t="s">
        <v>3</v>
      </c>
      <c r="N46" s="3"/>
      <c r="O46" s="3"/>
      <c r="P46" s="3"/>
      <c r="Q46" s="3"/>
      <c r="R46" s="3"/>
      <c r="S46" s="3"/>
      <c r="T46" s="3"/>
      <c r="U46" s="3"/>
      <c r="V46" s="4"/>
      <c r="W46" s="18">
        <f>0.6*209*2.89</f>
        <v>362.406</v>
      </c>
      <c r="Y46" s="8" t="s">
        <v>41</v>
      </c>
      <c r="Z46" s="3"/>
      <c r="AA46" s="3"/>
      <c r="AB46" s="3"/>
      <c r="AC46" s="3"/>
      <c r="AD46" s="3"/>
      <c r="AE46" s="3"/>
      <c r="AF46" s="3"/>
      <c r="AG46" s="3"/>
      <c r="AH46" s="4"/>
      <c r="AI46" s="18">
        <f>0.6*143*2.89</f>
        <v>247.962</v>
      </c>
    </row>
    <row r="47" spans="1:35" ht="15.75">
      <c r="A47" s="8" t="s">
        <v>4</v>
      </c>
      <c r="B47" s="7"/>
      <c r="C47" s="7"/>
      <c r="D47" s="7"/>
      <c r="E47" s="7"/>
      <c r="F47" s="7"/>
      <c r="G47" s="7"/>
      <c r="H47" s="7"/>
      <c r="I47" s="3"/>
      <c r="J47" s="4"/>
      <c r="K47" s="17">
        <f>K51</f>
        <v>330</v>
      </c>
      <c r="M47" s="8" t="s">
        <v>4</v>
      </c>
      <c r="N47" s="7"/>
      <c r="O47" s="7"/>
      <c r="P47" s="7"/>
      <c r="Q47" s="7"/>
      <c r="R47" s="7"/>
      <c r="S47" s="7"/>
      <c r="T47" s="7"/>
      <c r="U47" s="3"/>
      <c r="V47" s="4"/>
      <c r="W47" s="17"/>
      <c r="Y47" s="8" t="s">
        <v>4</v>
      </c>
      <c r="Z47" s="7"/>
      <c r="AA47" s="7"/>
      <c r="AB47" s="7"/>
      <c r="AC47" s="7"/>
      <c r="AD47" s="7"/>
      <c r="AE47" s="7"/>
      <c r="AF47" s="7"/>
      <c r="AG47" s="3"/>
      <c r="AH47" s="4"/>
      <c r="AI47" s="17"/>
    </row>
    <row r="48" spans="1:35" ht="15">
      <c r="A48" s="2" t="s">
        <v>5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5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5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6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6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6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7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7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7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8</v>
      </c>
      <c r="B51" s="3"/>
      <c r="C51" s="3"/>
      <c r="D51" s="3"/>
      <c r="E51" s="3"/>
      <c r="F51" s="3"/>
      <c r="G51" s="3"/>
      <c r="H51" s="3"/>
      <c r="I51" s="3"/>
      <c r="J51" s="4"/>
      <c r="K51" s="5">
        <v>330</v>
      </c>
      <c r="M51" s="2" t="s">
        <v>8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8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9" t="s">
        <v>9</v>
      </c>
      <c r="B52" s="10"/>
      <c r="C52" s="10"/>
      <c r="D52" s="10"/>
      <c r="E52" s="10"/>
      <c r="F52" s="10"/>
      <c r="G52" s="10"/>
      <c r="H52" s="10"/>
      <c r="I52" s="10"/>
      <c r="J52" s="11"/>
      <c r="K52" s="5"/>
      <c r="M52" s="9" t="s">
        <v>9</v>
      </c>
      <c r="N52" s="10"/>
      <c r="O52" s="10"/>
      <c r="P52" s="10"/>
      <c r="Q52" s="10"/>
      <c r="R52" s="10"/>
      <c r="S52" s="10"/>
      <c r="T52" s="10"/>
      <c r="U52" s="10"/>
      <c r="V52" s="11"/>
      <c r="W52" s="5"/>
      <c r="Y52" s="9" t="s">
        <v>9</v>
      </c>
      <c r="Z52" s="10"/>
      <c r="AA52" s="10"/>
      <c r="AB52" s="10"/>
      <c r="AC52" s="10"/>
      <c r="AD52" s="10"/>
      <c r="AE52" s="10"/>
      <c r="AF52" s="10"/>
      <c r="AG52" s="10"/>
      <c r="AH52" s="11"/>
      <c r="AI52" s="5"/>
    </row>
    <row r="53" spans="1:35" ht="15">
      <c r="A53" s="2" t="s">
        <v>10</v>
      </c>
      <c r="B53" s="3"/>
      <c r="C53" s="3"/>
      <c r="D53" s="3"/>
      <c r="E53" s="3"/>
      <c r="F53" s="3"/>
      <c r="G53" s="3"/>
      <c r="H53" s="3"/>
      <c r="I53" s="3"/>
      <c r="J53" s="4"/>
      <c r="K53" s="5"/>
      <c r="M53" s="2" t="s">
        <v>10</v>
      </c>
      <c r="N53" s="3"/>
      <c r="O53" s="3"/>
      <c r="P53" s="3"/>
      <c r="Q53" s="3"/>
      <c r="R53" s="3"/>
      <c r="S53" s="3"/>
      <c r="T53" s="3"/>
      <c r="U53" s="3"/>
      <c r="V53" s="4"/>
      <c r="W53" s="5"/>
      <c r="Y53" s="2" t="s">
        <v>10</v>
      </c>
      <c r="Z53" s="3"/>
      <c r="AA53" s="3"/>
      <c r="AB53" s="3"/>
      <c r="AC53" s="3"/>
      <c r="AD53" s="3"/>
      <c r="AE53" s="3"/>
      <c r="AF53" s="3"/>
      <c r="AG53" s="3"/>
      <c r="AH53" s="4"/>
      <c r="AI53" s="5"/>
    </row>
    <row r="54" spans="1:35" ht="15">
      <c r="A54" s="2" t="s">
        <v>11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11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11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9" t="s">
        <v>12</v>
      </c>
      <c r="B55" s="10"/>
      <c r="C55" s="10"/>
      <c r="D55" s="10"/>
      <c r="E55" s="10"/>
      <c r="F55" s="10"/>
      <c r="G55" s="10"/>
      <c r="H55" s="10"/>
      <c r="I55" s="10"/>
      <c r="J55" s="11"/>
      <c r="K55" s="5"/>
      <c r="M55" s="9" t="s">
        <v>12</v>
      </c>
      <c r="N55" s="10"/>
      <c r="O55" s="10"/>
      <c r="P55" s="10"/>
      <c r="Q55" s="10"/>
      <c r="R55" s="10"/>
      <c r="S55" s="10"/>
      <c r="T55" s="10"/>
      <c r="U55" s="10"/>
      <c r="V55" s="11"/>
      <c r="W55" s="5"/>
      <c r="Y55" s="9" t="s">
        <v>12</v>
      </c>
      <c r="Z55" s="10"/>
      <c r="AA55" s="10"/>
      <c r="AB55" s="10"/>
      <c r="AC55" s="10"/>
      <c r="AD55" s="10"/>
      <c r="AE55" s="10"/>
      <c r="AF55" s="10"/>
      <c r="AG55" s="10"/>
      <c r="AH55" s="11"/>
      <c r="AI55" s="5"/>
    </row>
    <row r="56" spans="1:35" ht="15">
      <c r="A56" s="2" t="s">
        <v>13</v>
      </c>
      <c r="B56" s="3"/>
      <c r="C56" s="3"/>
      <c r="D56" s="3"/>
      <c r="E56" s="3"/>
      <c r="F56" s="3"/>
      <c r="G56" s="3"/>
      <c r="H56" s="3"/>
      <c r="I56" s="3"/>
      <c r="J56" s="4"/>
      <c r="K56" s="5"/>
      <c r="M56" s="2" t="s">
        <v>13</v>
      </c>
      <c r="N56" s="3"/>
      <c r="O56" s="3"/>
      <c r="P56" s="3"/>
      <c r="Q56" s="3"/>
      <c r="R56" s="3"/>
      <c r="S56" s="3"/>
      <c r="T56" s="3"/>
      <c r="U56" s="3"/>
      <c r="V56" s="4"/>
      <c r="W56" s="5"/>
      <c r="Y56" s="2" t="s">
        <v>13</v>
      </c>
      <c r="Z56" s="3"/>
      <c r="AA56" s="3"/>
      <c r="AB56" s="3"/>
      <c r="AC56" s="3"/>
      <c r="AD56" s="3"/>
      <c r="AE56" s="3"/>
      <c r="AF56" s="3"/>
      <c r="AG56" s="3"/>
      <c r="AH56" s="4"/>
      <c r="AI56" s="5"/>
    </row>
    <row r="57" spans="1:35" ht="15">
      <c r="A57" s="2" t="s">
        <v>14</v>
      </c>
      <c r="B57" s="3"/>
      <c r="C57" s="3"/>
      <c r="D57" s="3"/>
      <c r="E57" s="3"/>
      <c r="F57" s="3"/>
      <c r="G57" s="3"/>
      <c r="H57" s="3"/>
      <c r="I57" s="3"/>
      <c r="J57" s="4"/>
      <c r="K57" s="5"/>
      <c r="M57" s="2" t="s">
        <v>14</v>
      </c>
      <c r="N57" s="3"/>
      <c r="O57" s="3"/>
      <c r="P57" s="3"/>
      <c r="Q57" s="3"/>
      <c r="R57" s="3"/>
      <c r="S57" s="3"/>
      <c r="T57" s="3"/>
      <c r="U57" s="3"/>
      <c r="V57" s="4"/>
      <c r="W57" s="5"/>
      <c r="Y57" s="2" t="s">
        <v>14</v>
      </c>
      <c r="Z57" s="3"/>
      <c r="AA57" s="3"/>
      <c r="AB57" s="3"/>
      <c r="AC57" s="3"/>
      <c r="AD57" s="3"/>
      <c r="AE57" s="3"/>
      <c r="AF57" s="3"/>
      <c r="AG57" s="3"/>
      <c r="AH57" s="4"/>
      <c r="AI57" s="5"/>
    </row>
    <row r="58" spans="1:35" ht="15">
      <c r="A58" s="9" t="s">
        <v>15</v>
      </c>
      <c r="B58" s="10"/>
      <c r="C58" s="10"/>
      <c r="D58" s="10"/>
      <c r="E58" s="10"/>
      <c r="F58" s="10"/>
      <c r="G58" s="10"/>
      <c r="H58" s="10"/>
      <c r="I58" s="10"/>
      <c r="J58" s="11"/>
      <c r="K58" s="18">
        <f>K44+K45+K46+K47</f>
        <v>4368.054</v>
      </c>
      <c r="M58" s="9" t="s">
        <v>15</v>
      </c>
      <c r="N58" s="10"/>
      <c r="O58" s="10"/>
      <c r="P58" s="10"/>
      <c r="Q58" s="10"/>
      <c r="R58" s="10"/>
      <c r="S58" s="10"/>
      <c r="T58" s="10"/>
      <c r="U58" s="10"/>
      <c r="V58" s="11"/>
      <c r="W58" s="18">
        <f>W44+W45+W46</f>
        <v>3951.354</v>
      </c>
      <c r="Y58" s="9" t="s">
        <v>15</v>
      </c>
      <c r="Z58" s="10"/>
      <c r="AA58" s="10"/>
      <c r="AB58" s="10"/>
      <c r="AC58" s="10"/>
      <c r="AD58" s="10"/>
      <c r="AE58" s="10"/>
      <c r="AF58" s="10"/>
      <c r="AG58" s="10"/>
      <c r="AH58" s="11"/>
      <c r="AI58" s="18">
        <f>AI44+AI45+AI46</f>
        <v>3836.91</v>
      </c>
    </row>
    <row r="59" spans="1:35" ht="15.75">
      <c r="A59" s="12"/>
      <c r="B59" s="7" t="s">
        <v>16</v>
      </c>
      <c r="C59" s="13"/>
      <c r="D59" s="13"/>
      <c r="E59" s="14"/>
      <c r="F59" s="14"/>
      <c r="G59" s="14"/>
      <c r="H59" s="14"/>
      <c r="I59" s="14"/>
      <c r="J59" s="4"/>
      <c r="K59" s="5"/>
      <c r="M59" s="12"/>
      <c r="N59" s="7" t="s">
        <v>16</v>
      </c>
      <c r="O59" s="13"/>
      <c r="P59" s="13"/>
      <c r="Q59" s="14"/>
      <c r="R59" s="14"/>
      <c r="S59" s="14"/>
      <c r="T59" s="14"/>
      <c r="U59" s="14"/>
      <c r="V59" s="4"/>
      <c r="W59" s="5"/>
      <c r="Y59" s="12"/>
      <c r="Z59" s="7" t="s">
        <v>16</v>
      </c>
      <c r="AA59" s="13"/>
      <c r="AB59" s="13"/>
      <c r="AC59" s="14"/>
      <c r="AD59" s="14"/>
      <c r="AE59" s="14"/>
      <c r="AF59" s="14"/>
      <c r="AG59" s="14"/>
      <c r="AH59" s="4"/>
      <c r="AI59" s="5"/>
    </row>
    <row r="60" spans="1:35" ht="15">
      <c r="A60" s="2" t="s">
        <v>17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17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17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18</v>
      </c>
      <c r="B61" s="14"/>
      <c r="C61" s="14"/>
      <c r="D61" s="14"/>
      <c r="E61" s="14"/>
      <c r="F61" s="14"/>
      <c r="G61" s="14"/>
      <c r="H61" s="14"/>
      <c r="I61" s="14"/>
      <c r="J61" s="4"/>
      <c r="K61" s="6"/>
      <c r="M61" s="2" t="s">
        <v>18</v>
      </c>
      <c r="N61" s="14"/>
      <c r="O61" s="14"/>
      <c r="P61" s="14"/>
      <c r="Q61" s="14"/>
      <c r="R61" s="14"/>
      <c r="S61" s="14"/>
      <c r="T61" s="14"/>
      <c r="U61" s="14"/>
      <c r="V61" s="4"/>
      <c r="W61" s="6"/>
      <c r="Y61" s="2" t="s">
        <v>18</v>
      </c>
      <c r="Z61" s="14"/>
      <c r="AA61" s="14"/>
      <c r="AB61" s="14"/>
      <c r="AC61" s="14"/>
      <c r="AD61" s="14"/>
      <c r="AE61" s="14"/>
      <c r="AF61" s="14"/>
      <c r="AG61" s="14"/>
      <c r="AH61" s="4"/>
      <c r="AI61" s="6"/>
    </row>
    <row r="62" spans="1:35" ht="15">
      <c r="A62" s="2" t="s">
        <v>19</v>
      </c>
      <c r="B62" s="14"/>
      <c r="C62" s="14"/>
      <c r="D62" s="14"/>
      <c r="E62" s="14"/>
      <c r="F62" s="14"/>
      <c r="G62" s="14"/>
      <c r="H62" s="14"/>
      <c r="I62" s="14"/>
      <c r="J62" s="4"/>
      <c r="K62" s="6"/>
      <c r="M62" s="2" t="s">
        <v>19</v>
      </c>
      <c r="N62" s="14"/>
      <c r="O62" s="14"/>
      <c r="P62" s="14"/>
      <c r="Q62" s="14"/>
      <c r="R62" s="14"/>
      <c r="S62" s="14"/>
      <c r="T62" s="14"/>
      <c r="U62" s="14"/>
      <c r="V62" s="4"/>
      <c r="W62" s="6"/>
      <c r="Y62" s="2" t="s">
        <v>19</v>
      </c>
      <c r="Z62" s="14"/>
      <c r="AA62" s="14"/>
      <c r="AB62" s="14"/>
      <c r="AC62" s="14"/>
      <c r="AD62" s="14"/>
      <c r="AE62" s="14"/>
      <c r="AF62" s="14"/>
      <c r="AG62" s="14"/>
      <c r="AH62" s="4"/>
      <c r="AI62" s="6"/>
    </row>
    <row r="63" spans="1:35" ht="15">
      <c r="A63" s="2" t="s">
        <v>20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20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20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4" spans="1:35" ht="15">
      <c r="A64" s="2" t="s">
        <v>21</v>
      </c>
      <c r="B64" s="14"/>
      <c r="C64" s="14"/>
      <c r="D64" s="14"/>
      <c r="E64" s="14"/>
      <c r="F64" s="14"/>
      <c r="G64" s="14"/>
      <c r="H64" s="14"/>
      <c r="I64" s="14"/>
      <c r="J64" s="4"/>
      <c r="K64" s="5"/>
      <c r="M64" s="2" t="s">
        <v>21</v>
      </c>
      <c r="N64" s="14"/>
      <c r="O64" s="14"/>
      <c r="P64" s="14"/>
      <c r="Q64" s="14"/>
      <c r="R64" s="14"/>
      <c r="S64" s="14"/>
      <c r="T64" s="14"/>
      <c r="U64" s="14"/>
      <c r="V64" s="4"/>
      <c r="W64" s="5"/>
      <c r="Y64" s="2" t="s">
        <v>21</v>
      </c>
      <c r="Z64" s="14"/>
      <c r="AA64" s="14"/>
      <c r="AB64" s="14"/>
      <c r="AC64" s="14"/>
      <c r="AD64" s="14"/>
      <c r="AE64" s="14"/>
      <c r="AF64" s="14"/>
      <c r="AG64" s="14"/>
      <c r="AH64" s="4"/>
      <c r="AI64" s="5"/>
    </row>
    <row r="65" spans="1:35" ht="15">
      <c r="A65" s="2" t="s">
        <v>22</v>
      </c>
      <c r="B65" s="14"/>
      <c r="C65" s="14"/>
      <c r="D65" s="14"/>
      <c r="E65" s="14"/>
      <c r="F65" s="14"/>
      <c r="G65" s="14"/>
      <c r="H65" s="14"/>
      <c r="I65" s="14"/>
      <c r="J65" s="4"/>
      <c r="K65" s="5"/>
      <c r="M65" s="2" t="s">
        <v>22</v>
      </c>
      <c r="N65" s="14"/>
      <c r="O65" s="14"/>
      <c r="P65" s="14"/>
      <c r="Q65" s="14"/>
      <c r="R65" s="14"/>
      <c r="S65" s="14"/>
      <c r="T65" s="14"/>
      <c r="U65" s="14"/>
      <c r="V65" s="4"/>
      <c r="W65" s="5"/>
      <c r="Y65" s="2" t="s">
        <v>22</v>
      </c>
      <c r="Z65" s="14"/>
      <c r="AA65" s="14"/>
      <c r="AB65" s="14"/>
      <c r="AC65" s="14"/>
      <c r="AD65" s="14"/>
      <c r="AE65" s="14"/>
      <c r="AF65" s="14"/>
      <c r="AG65" s="14"/>
      <c r="AH65" s="4"/>
      <c r="AI65" s="5"/>
    </row>
    <row r="67" spans="5:30" ht="12.75">
      <c r="E67" s="21" t="s">
        <v>60</v>
      </c>
      <c r="R67" s="22" t="s">
        <v>61</v>
      </c>
      <c r="AD67" s="22" t="s">
        <v>62</v>
      </c>
    </row>
    <row r="68" spans="1:35" ht="15">
      <c r="A68" s="2" t="s">
        <v>63</v>
      </c>
      <c r="B68" s="3"/>
      <c r="C68" s="3"/>
      <c r="D68" s="3"/>
      <c r="E68" s="3"/>
      <c r="F68" s="3"/>
      <c r="G68" s="3"/>
      <c r="H68" s="3"/>
      <c r="I68" s="3"/>
      <c r="J68" s="4"/>
      <c r="K68" s="23"/>
      <c r="M68" s="2" t="s">
        <v>64</v>
      </c>
      <c r="N68" s="3"/>
      <c r="O68" s="3"/>
      <c r="P68" s="3"/>
      <c r="Q68" s="3"/>
      <c r="R68" s="3"/>
      <c r="S68" s="3"/>
      <c r="T68" s="3"/>
      <c r="U68" s="3"/>
      <c r="V68" s="4"/>
      <c r="W68" s="23"/>
      <c r="Y68" s="2" t="s">
        <v>65</v>
      </c>
      <c r="Z68" s="3"/>
      <c r="AA68" s="3"/>
      <c r="AB68" s="3"/>
      <c r="AC68" s="3"/>
      <c r="AD68" s="3"/>
      <c r="AE68" s="3"/>
      <c r="AF68" s="3"/>
      <c r="AG68" s="3"/>
      <c r="AH68" s="4"/>
      <c r="AI68" s="23"/>
    </row>
    <row r="69" spans="1:35" ht="15">
      <c r="A69" s="2" t="s">
        <v>66</v>
      </c>
      <c r="B69" s="3"/>
      <c r="C69" s="3"/>
      <c r="D69" s="3"/>
      <c r="E69" s="3"/>
      <c r="F69" s="3"/>
      <c r="G69" s="3"/>
      <c r="H69" s="3"/>
      <c r="I69" s="3"/>
      <c r="J69" s="4"/>
      <c r="K69" s="15">
        <f>AI42-AI37-AI58</f>
        <v>1822.8109999999997</v>
      </c>
      <c r="M69" s="2" t="s">
        <v>67</v>
      </c>
      <c r="N69" s="3"/>
      <c r="O69" s="3"/>
      <c r="P69" s="3"/>
      <c r="Q69" s="3"/>
      <c r="R69" s="3"/>
      <c r="S69" s="3"/>
      <c r="T69" s="3"/>
      <c r="U69" s="3"/>
      <c r="V69" s="4"/>
      <c r="W69" s="15">
        <f>K69+K73-K89</f>
        <v>4845.5779999999995</v>
      </c>
      <c r="Y69" s="2" t="s">
        <v>68</v>
      </c>
      <c r="Z69" s="3"/>
      <c r="AA69" s="3"/>
      <c r="AB69" s="3"/>
      <c r="AC69" s="3"/>
      <c r="AD69" s="3"/>
      <c r="AE69" s="3"/>
      <c r="AF69" s="3"/>
      <c r="AG69" s="3"/>
      <c r="AH69" s="4"/>
      <c r="AI69" s="15">
        <f>W69+W73-W89</f>
        <v>7731.311</v>
      </c>
    </row>
    <row r="70" spans="1:35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K39</f>
        <v>906.3</v>
      </c>
      <c r="M70" s="2" t="s">
        <v>0</v>
      </c>
      <c r="N70" s="3"/>
      <c r="O70" s="3"/>
      <c r="P70" s="3"/>
      <c r="Q70" s="3"/>
      <c r="R70" s="3"/>
      <c r="S70" s="3"/>
      <c r="T70" s="3"/>
      <c r="U70" s="3"/>
      <c r="V70" s="4"/>
      <c r="W70" s="16">
        <f>K70</f>
        <v>906.3</v>
      </c>
      <c r="Y70" s="2" t="s">
        <v>0</v>
      </c>
      <c r="Z70" s="3"/>
      <c r="AA70" s="3"/>
      <c r="AB70" s="3"/>
      <c r="AC70" s="3"/>
      <c r="AD70" s="3"/>
      <c r="AE70" s="3"/>
      <c r="AF70" s="3"/>
      <c r="AG70" s="3"/>
      <c r="AH70" s="4"/>
      <c r="AI70" s="16">
        <f>W70</f>
        <v>906.3</v>
      </c>
    </row>
    <row r="71" spans="1:35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K40</f>
        <v>22</v>
      </c>
      <c r="M71" s="2" t="s">
        <v>1</v>
      </c>
      <c r="N71" s="3"/>
      <c r="O71" s="3"/>
      <c r="P71" s="3"/>
      <c r="Q71" s="3"/>
      <c r="R71" s="3"/>
      <c r="S71" s="3"/>
      <c r="T71" s="3"/>
      <c r="U71" s="3"/>
      <c r="V71" s="4"/>
      <c r="W71" s="17">
        <f>K71</f>
        <v>22</v>
      </c>
      <c r="Y71" s="2" t="s">
        <v>1</v>
      </c>
      <c r="Z71" s="3"/>
      <c r="AA71" s="3"/>
      <c r="AB71" s="3"/>
      <c r="AC71" s="3"/>
      <c r="AD71" s="3"/>
      <c r="AE71" s="3"/>
      <c r="AF71" s="3"/>
      <c r="AG71" s="3"/>
      <c r="AH71" s="4"/>
      <c r="AI71" s="17">
        <f>W71</f>
        <v>22</v>
      </c>
    </row>
    <row r="72" spans="1:35" ht="15">
      <c r="A72" s="2" t="s">
        <v>32</v>
      </c>
      <c r="B72" s="3"/>
      <c r="C72" s="3"/>
      <c r="D72" s="3"/>
      <c r="E72" s="3"/>
      <c r="F72" s="3"/>
      <c r="G72" s="3"/>
      <c r="H72" s="3"/>
      <c r="I72" s="3"/>
      <c r="J72" s="4"/>
      <c r="K72" s="17">
        <f>K41</f>
        <v>7.67</v>
      </c>
      <c r="M72" s="2" t="s">
        <v>32</v>
      </c>
      <c r="N72" s="3"/>
      <c r="O72" s="3"/>
      <c r="P72" s="3"/>
      <c r="Q72" s="3"/>
      <c r="R72" s="3"/>
      <c r="S72" s="3"/>
      <c r="T72" s="3"/>
      <c r="U72" s="3"/>
      <c r="V72" s="4"/>
      <c r="W72" s="17">
        <f>K72</f>
        <v>7.67</v>
      </c>
      <c r="Y72" s="2" t="s">
        <v>32</v>
      </c>
      <c r="Z72" s="3"/>
      <c r="AA72" s="3"/>
      <c r="AB72" s="3"/>
      <c r="AC72" s="3"/>
      <c r="AD72" s="3"/>
      <c r="AE72" s="3"/>
      <c r="AF72" s="3"/>
      <c r="AG72" s="3"/>
      <c r="AH72" s="4"/>
      <c r="AI72" s="17">
        <f>W72</f>
        <v>7.67</v>
      </c>
    </row>
    <row r="73" spans="1:35" ht="15">
      <c r="A73" s="2" t="s">
        <v>69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6951.321</v>
      </c>
      <c r="M73" s="2" t="s">
        <v>70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6951.321</v>
      </c>
      <c r="Y73" s="2" t="s">
        <v>71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6951.321</v>
      </c>
    </row>
    <row r="74" spans="1:35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5"/>
      <c r="M74" s="2"/>
      <c r="N74" s="7" t="s">
        <v>2</v>
      </c>
      <c r="O74" s="7"/>
      <c r="P74" s="3"/>
      <c r="Q74" s="3"/>
      <c r="R74" s="3"/>
      <c r="S74" s="3"/>
      <c r="T74" s="3"/>
      <c r="U74" s="3"/>
      <c r="V74" s="4"/>
      <c r="W74" s="5"/>
      <c r="Y74" s="2"/>
      <c r="Z74" s="7" t="s">
        <v>2</v>
      </c>
      <c r="AA74" s="7"/>
      <c r="AB74" s="3"/>
      <c r="AC74" s="3"/>
      <c r="AD74" s="3"/>
      <c r="AE74" s="3"/>
      <c r="AF74" s="3"/>
      <c r="AG74" s="3"/>
      <c r="AH74" s="4"/>
      <c r="AI74" s="5"/>
    </row>
    <row r="75" spans="1:35" ht="15.75">
      <c r="A75" s="8" t="s">
        <v>39</v>
      </c>
      <c r="B75" s="3"/>
      <c r="C75" s="3"/>
      <c r="D75" s="3"/>
      <c r="E75" s="3"/>
      <c r="F75" s="3"/>
      <c r="G75" s="3"/>
      <c r="H75" s="3"/>
      <c r="I75" s="3"/>
      <c r="J75" s="4"/>
      <c r="K75" s="18">
        <f>K44</f>
        <v>3398.625</v>
      </c>
      <c r="M75" s="8" t="s">
        <v>39</v>
      </c>
      <c r="N75" s="3"/>
      <c r="O75" s="3"/>
      <c r="P75" s="3"/>
      <c r="Q75" s="3"/>
      <c r="R75" s="3"/>
      <c r="S75" s="3"/>
      <c r="T75" s="3"/>
      <c r="U75" s="3"/>
      <c r="V75" s="4"/>
      <c r="W75" s="18">
        <f>K75</f>
        <v>3398.625</v>
      </c>
      <c r="Y75" s="8" t="s">
        <v>39</v>
      </c>
      <c r="Z75" s="3"/>
      <c r="AA75" s="3"/>
      <c r="AB75" s="3"/>
      <c r="AC75" s="3"/>
      <c r="AD75" s="3"/>
      <c r="AE75" s="3"/>
      <c r="AF75" s="3"/>
      <c r="AG75" s="3"/>
      <c r="AH75" s="4"/>
      <c r="AI75" s="18">
        <f>W75</f>
        <v>3398.625</v>
      </c>
    </row>
    <row r="76" spans="1:35" ht="15.75">
      <c r="A76" s="8" t="s">
        <v>72</v>
      </c>
      <c r="B76" s="3"/>
      <c r="C76" s="3"/>
      <c r="D76" s="3"/>
      <c r="E76" s="3"/>
      <c r="F76" s="3"/>
      <c r="G76" s="3"/>
      <c r="H76" s="3"/>
      <c r="I76" s="3"/>
      <c r="J76" s="4"/>
      <c r="K76" s="18">
        <f>K45</f>
        <v>190.32299999999998</v>
      </c>
      <c r="M76" s="8" t="s">
        <v>72</v>
      </c>
      <c r="N76" s="3"/>
      <c r="O76" s="3"/>
      <c r="P76" s="3"/>
      <c r="Q76" s="3"/>
      <c r="R76" s="3"/>
      <c r="S76" s="3"/>
      <c r="T76" s="3"/>
      <c r="U76" s="3"/>
      <c r="V76" s="4"/>
      <c r="W76" s="18">
        <f>K76</f>
        <v>190.32299999999998</v>
      </c>
      <c r="Y76" s="8" t="s">
        <v>72</v>
      </c>
      <c r="Z76" s="3"/>
      <c r="AA76" s="3"/>
      <c r="AB76" s="3"/>
      <c r="AC76" s="3"/>
      <c r="AD76" s="3"/>
      <c r="AE76" s="3"/>
      <c r="AF76" s="3"/>
      <c r="AG76" s="3"/>
      <c r="AH76" s="4"/>
      <c r="AI76" s="18">
        <f>W76</f>
        <v>190.32299999999998</v>
      </c>
    </row>
    <row r="77" spans="1:35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>
        <f>0.6*171*3.31</f>
        <v>339.606</v>
      </c>
      <c r="M77" s="8" t="s">
        <v>3</v>
      </c>
      <c r="N77" s="3"/>
      <c r="O77" s="3"/>
      <c r="P77" s="3"/>
      <c r="Q77" s="3"/>
      <c r="R77" s="3"/>
      <c r="S77" s="3"/>
      <c r="T77" s="3"/>
      <c r="U77" s="3"/>
      <c r="V77" s="4"/>
      <c r="W77" s="18">
        <f>240*0.6*3.31</f>
        <v>476.64</v>
      </c>
      <c r="Y77" s="8" t="s">
        <v>3</v>
      </c>
      <c r="Z77" s="3"/>
      <c r="AA77" s="3"/>
      <c r="AB77" s="3"/>
      <c r="AC77" s="3"/>
      <c r="AD77" s="3"/>
      <c r="AE77" s="3"/>
      <c r="AF77" s="3"/>
      <c r="AG77" s="3"/>
      <c r="AH77" s="4"/>
      <c r="AI77" s="18">
        <f>0.6*3.31*263</f>
        <v>522.318</v>
      </c>
    </row>
    <row r="78" spans="1:35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7"/>
      <c r="M78" s="8" t="s">
        <v>4</v>
      </c>
      <c r="N78" s="7"/>
      <c r="O78" s="7"/>
      <c r="P78" s="7"/>
      <c r="Q78" s="7"/>
      <c r="R78" s="7"/>
      <c r="S78" s="7"/>
      <c r="T78" s="7"/>
      <c r="U78" s="3"/>
      <c r="V78" s="4"/>
      <c r="W78" s="17"/>
      <c r="Y78" s="8" t="s">
        <v>4</v>
      </c>
      <c r="Z78" s="7"/>
      <c r="AA78" s="7"/>
      <c r="AB78" s="7"/>
      <c r="AC78" s="7"/>
      <c r="AD78" s="7"/>
      <c r="AE78" s="7"/>
      <c r="AF78" s="7"/>
      <c r="AG78" s="3"/>
      <c r="AH78" s="4"/>
      <c r="AI78" s="17"/>
    </row>
    <row r="79" spans="1:35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5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5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  <c r="M80" s="2" t="s">
        <v>6</v>
      </c>
      <c r="N80" s="3"/>
      <c r="O80" s="3"/>
      <c r="P80" s="3"/>
      <c r="Q80" s="3"/>
      <c r="R80" s="3"/>
      <c r="S80" s="3"/>
      <c r="T80" s="3"/>
      <c r="U80" s="3"/>
      <c r="V80" s="4"/>
      <c r="W80" s="5"/>
      <c r="Y80" s="2" t="s">
        <v>6</v>
      </c>
      <c r="Z80" s="3"/>
      <c r="AA80" s="3"/>
      <c r="AB80" s="3"/>
      <c r="AC80" s="3"/>
      <c r="AD80" s="3"/>
      <c r="AE80" s="3"/>
      <c r="AF80" s="3"/>
      <c r="AG80" s="3"/>
      <c r="AH80" s="4"/>
      <c r="AI80" s="5"/>
    </row>
    <row r="81" spans="1:35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  <c r="M81" s="2" t="s">
        <v>7</v>
      </c>
      <c r="N81" s="3"/>
      <c r="O81" s="3"/>
      <c r="P81" s="3"/>
      <c r="Q81" s="3"/>
      <c r="R81" s="3"/>
      <c r="S81" s="3"/>
      <c r="T81" s="3"/>
      <c r="U81" s="3"/>
      <c r="V81" s="4"/>
      <c r="W81" s="5"/>
      <c r="Y81" s="2" t="s">
        <v>7</v>
      </c>
      <c r="Z81" s="3"/>
      <c r="AA81" s="3"/>
      <c r="AB81" s="3"/>
      <c r="AC81" s="3"/>
      <c r="AD81" s="3"/>
      <c r="AE81" s="3"/>
      <c r="AF81" s="3"/>
      <c r="AG81" s="3"/>
      <c r="AH81" s="4"/>
      <c r="AI81" s="5"/>
    </row>
    <row r="82" spans="1:35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/>
      <c r="M82" s="2" t="s">
        <v>8</v>
      </c>
      <c r="N82" s="3"/>
      <c r="O82" s="3"/>
      <c r="P82" s="3"/>
      <c r="Q82" s="3"/>
      <c r="R82" s="3"/>
      <c r="S82" s="3"/>
      <c r="T82" s="3"/>
      <c r="U82" s="3"/>
      <c r="V82" s="4"/>
      <c r="W82" s="5"/>
      <c r="Y82" s="2" t="s">
        <v>8</v>
      </c>
      <c r="Z82" s="3"/>
      <c r="AA82" s="3"/>
      <c r="AB82" s="3"/>
      <c r="AC82" s="3"/>
      <c r="AD82" s="3"/>
      <c r="AE82" s="3"/>
      <c r="AF82" s="3"/>
      <c r="AG82" s="3"/>
      <c r="AH82" s="4"/>
      <c r="AI82" s="5"/>
    </row>
    <row r="83" spans="1:35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/>
      <c r="M83" s="9" t="s">
        <v>9</v>
      </c>
      <c r="N83" s="10"/>
      <c r="O83" s="10"/>
      <c r="P83" s="10"/>
      <c r="Q83" s="10"/>
      <c r="R83" s="10"/>
      <c r="S83" s="10"/>
      <c r="T83" s="10"/>
      <c r="U83" s="10"/>
      <c r="V83" s="11"/>
      <c r="W83" s="5"/>
      <c r="Y83" s="9" t="s">
        <v>9</v>
      </c>
      <c r="Z83" s="10"/>
      <c r="AA83" s="10"/>
      <c r="AB83" s="10"/>
      <c r="AC83" s="10"/>
      <c r="AD83" s="10"/>
      <c r="AE83" s="10"/>
      <c r="AF83" s="10"/>
      <c r="AG83" s="10"/>
      <c r="AH83" s="11"/>
      <c r="AI83" s="5"/>
    </row>
    <row r="84" spans="1:35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  <c r="M84" s="2" t="s">
        <v>10</v>
      </c>
      <c r="N84" s="3"/>
      <c r="O84" s="3"/>
      <c r="P84" s="3"/>
      <c r="Q84" s="3"/>
      <c r="R84" s="3"/>
      <c r="S84" s="3"/>
      <c r="T84" s="3"/>
      <c r="U84" s="3"/>
      <c r="V84" s="4"/>
      <c r="W84" s="5"/>
      <c r="Y84" s="2" t="s">
        <v>10</v>
      </c>
      <c r="Z84" s="3"/>
      <c r="AA84" s="3"/>
      <c r="AB84" s="3"/>
      <c r="AC84" s="3"/>
      <c r="AD84" s="3"/>
      <c r="AE84" s="3"/>
      <c r="AF84" s="3"/>
      <c r="AG84" s="3"/>
      <c r="AH84" s="4"/>
      <c r="AI84" s="5"/>
    </row>
    <row r="85" spans="1:35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11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11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  <c r="M86" s="9" t="s">
        <v>12</v>
      </c>
      <c r="N86" s="10"/>
      <c r="O86" s="10"/>
      <c r="P86" s="10"/>
      <c r="Q86" s="10"/>
      <c r="R86" s="10"/>
      <c r="S86" s="10"/>
      <c r="T86" s="10"/>
      <c r="U86" s="10"/>
      <c r="V86" s="11"/>
      <c r="W86" s="5"/>
      <c r="Y86" s="9" t="s">
        <v>12</v>
      </c>
      <c r="Z86" s="10"/>
      <c r="AA86" s="10"/>
      <c r="AB86" s="10"/>
      <c r="AC86" s="10"/>
      <c r="AD86" s="10"/>
      <c r="AE86" s="10"/>
      <c r="AF86" s="10"/>
      <c r="AG86" s="10"/>
      <c r="AH86" s="11"/>
      <c r="AI86" s="5"/>
    </row>
    <row r="87" spans="1:35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  <c r="M87" s="2" t="s">
        <v>13</v>
      </c>
      <c r="N87" s="3"/>
      <c r="O87" s="3"/>
      <c r="P87" s="3"/>
      <c r="Q87" s="3"/>
      <c r="R87" s="3"/>
      <c r="S87" s="3"/>
      <c r="T87" s="3"/>
      <c r="U87" s="3"/>
      <c r="V87" s="4"/>
      <c r="W87" s="5"/>
      <c r="Y87" s="2" t="s">
        <v>13</v>
      </c>
      <c r="Z87" s="3"/>
      <c r="AA87" s="3"/>
      <c r="AB87" s="3"/>
      <c r="AC87" s="3"/>
      <c r="AD87" s="3"/>
      <c r="AE87" s="3"/>
      <c r="AF87" s="3"/>
      <c r="AG87" s="3"/>
      <c r="AH87" s="4"/>
      <c r="AI87" s="5"/>
    </row>
    <row r="88" spans="1:35" ht="15">
      <c r="A88" s="2" t="s">
        <v>14</v>
      </c>
      <c r="B88" s="3"/>
      <c r="C88" s="3"/>
      <c r="D88" s="3"/>
      <c r="E88" s="3"/>
      <c r="F88" s="3"/>
      <c r="G88" s="3"/>
      <c r="H88" s="3"/>
      <c r="I88" s="3"/>
      <c r="J88" s="4"/>
      <c r="K88" s="5"/>
      <c r="M88" s="2" t="s">
        <v>14</v>
      </c>
      <c r="N88" s="3"/>
      <c r="O88" s="3"/>
      <c r="P88" s="3"/>
      <c r="Q88" s="3"/>
      <c r="R88" s="3"/>
      <c r="S88" s="3"/>
      <c r="T88" s="3"/>
      <c r="U88" s="3"/>
      <c r="V88" s="4"/>
      <c r="W88" s="5"/>
      <c r="Y88" s="2" t="s">
        <v>14</v>
      </c>
      <c r="Z88" s="3"/>
      <c r="AA88" s="3"/>
      <c r="AB88" s="3"/>
      <c r="AC88" s="3"/>
      <c r="AD88" s="3"/>
      <c r="AE88" s="3"/>
      <c r="AF88" s="3"/>
      <c r="AG88" s="3"/>
      <c r="AH88" s="4"/>
      <c r="AI88" s="5"/>
    </row>
    <row r="89" spans="1:35" ht="15">
      <c r="A89" s="9" t="s">
        <v>15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K75+K76+K77</f>
        <v>3928.554</v>
      </c>
      <c r="M89" s="9" t="s">
        <v>15</v>
      </c>
      <c r="N89" s="10"/>
      <c r="O89" s="10"/>
      <c r="P89" s="10"/>
      <c r="Q89" s="10"/>
      <c r="R89" s="10"/>
      <c r="S89" s="10"/>
      <c r="T89" s="10"/>
      <c r="U89" s="10"/>
      <c r="V89" s="11"/>
      <c r="W89" s="18">
        <f>W75+W76+W77</f>
        <v>4065.5879999999997</v>
      </c>
      <c r="Y89" s="9" t="s">
        <v>15</v>
      </c>
      <c r="Z89" s="10"/>
      <c r="AA89" s="10"/>
      <c r="AB89" s="10"/>
      <c r="AC89" s="10"/>
      <c r="AD89" s="10"/>
      <c r="AE89" s="10"/>
      <c r="AF89" s="10"/>
      <c r="AG89" s="10"/>
      <c r="AH89" s="11"/>
      <c r="AI89" s="18">
        <f>AI75+AI76+AI77</f>
        <v>4111.266</v>
      </c>
    </row>
    <row r="90" spans="1:35" ht="15.75">
      <c r="A90" s="12"/>
      <c r="B90" s="7" t="s">
        <v>16</v>
      </c>
      <c r="C90" s="13"/>
      <c r="D90" s="13"/>
      <c r="E90" s="14"/>
      <c r="F90" s="14"/>
      <c r="G90" s="14"/>
      <c r="H90" s="14"/>
      <c r="I90" s="14"/>
      <c r="J90" s="4"/>
      <c r="K90" s="5"/>
      <c r="M90" s="12"/>
      <c r="N90" s="7" t="s">
        <v>16</v>
      </c>
      <c r="O90" s="13"/>
      <c r="P90" s="13"/>
      <c r="Q90" s="14"/>
      <c r="R90" s="14"/>
      <c r="S90" s="14"/>
      <c r="T90" s="14"/>
      <c r="U90" s="14"/>
      <c r="V90" s="4"/>
      <c r="W90" s="5"/>
      <c r="Y90" s="12"/>
      <c r="Z90" s="7" t="s">
        <v>16</v>
      </c>
      <c r="AA90" s="13"/>
      <c r="AB90" s="13"/>
      <c r="AC90" s="14"/>
      <c r="AD90" s="14"/>
      <c r="AE90" s="14"/>
      <c r="AF90" s="14"/>
      <c r="AG90" s="14"/>
      <c r="AH90" s="4"/>
      <c r="AI90" s="5"/>
    </row>
    <row r="91" spans="1:35" ht="15">
      <c r="A91" s="2" t="s">
        <v>17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17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17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18</v>
      </c>
      <c r="B92" s="14"/>
      <c r="C92" s="14"/>
      <c r="D92" s="14"/>
      <c r="E92" s="14"/>
      <c r="F92" s="14"/>
      <c r="G92" s="14"/>
      <c r="H92" s="14"/>
      <c r="I92" s="14"/>
      <c r="J92" s="4"/>
      <c r="K92" s="6"/>
      <c r="M92" s="2" t="s">
        <v>18</v>
      </c>
      <c r="N92" s="14"/>
      <c r="O92" s="14"/>
      <c r="P92" s="14"/>
      <c r="Q92" s="14"/>
      <c r="R92" s="14"/>
      <c r="S92" s="14"/>
      <c r="T92" s="14"/>
      <c r="U92" s="14"/>
      <c r="V92" s="4"/>
      <c r="W92" s="6"/>
      <c r="Y92" s="2" t="s">
        <v>18</v>
      </c>
      <c r="Z92" s="14"/>
      <c r="AA92" s="14"/>
      <c r="AB92" s="14"/>
      <c r="AC92" s="14"/>
      <c r="AD92" s="14"/>
      <c r="AE92" s="14"/>
      <c r="AF92" s="14"/>
      <c r="AG92" s="14"/>
      <c r="AH92" s="4"/>
      <c r="AI92" s="6"/>
    </row>
    <row r="93" spans="1:35" ht="15">
      <c r="A93" s="2" t="s">
        <v>19</v>
      </c>
      <c r="B93" s="14"/>
      <c r="C93" s="14"/>
      <c r="D93" s="14"/>
      <c r="E93" s="14"/>
      <c r="F93" s="14"/>
      <c r="G93" s="14"/>
      <c r="H93" s="14"/>
      <c r="I93" s="14"/>
      <c r="J93" s="4"/>
      <c r="K93" s="6"/>
      <c r="M93" s="2" t="s">
        <v>19</v>
      </c>
      <c r="N93" s="14"/>
      <c r="O93" s="14"/>
      <c r="P93" s="14"/>
      <c r="Q93" s="14"/>
      <c r="R93" s="14"/>
      <c r="S93" s="14"/>
      <c r="T93" s="14"/>
      <c r="U93" s="14"/>
      <c r="V93" s="4"/>
      <c r="W93" s="6"/>
      <c r="Y93" s="2" t="s">
        <v>19</v>
      </c>
      <c r="Z93" s="14"/>
      <c r="AA93" s="14"/>
      <c r="AB93" s="14"/>
      <c r="AC93" s="14"/>
      <c r="AD93" s="14"/>
      <c r="AE93" s="14"/>
      <c r="AF93" s="14"/>
      <c r="AG93" s="14"/>
      <c r="AH93" s="4"/>
      <c r="AI93" s="6"/>
    </row>
    <row r="94" spans="1:35" ht="15">
      <c r="A94" s="2" t="s">
        <v>20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20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20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5" spans="1:35" ht="15">
      <c r="A95" s="2" t="s">
        <v>21</v>
      </c>
      <c r="B95" s="14"/>
      <c r="C95" s="14"/>
      <c r="D95" s="14"/>
      <c r="E95" s="14"/>
      <c r="F95" s="14"/>
      <c r="G95" s="14"/>
      <c r="H95" s="14"/>
      <c r="I95" s="14"/>
      <c r="J95" s="4"/>
      <c r="K95" s="5"/>
      <c r="M95" s="2" t="s">
        <v>21</v>
      </c>
      <c r="N95" s="14"/>
      <c r="O95" s="14"/>
      <c r="P95" s="14"/>
      <c r="Q95" s="14"/>
      <c r="R95" s="14"/>
      <c r="S95" s="14"/>
      <c r="T95" s="14"/>
      <c r="U95" s="14"/>
      <c r="V95" s="4"/>
      <c r="W95" s="5"/>
      <c r="Y95" s="2" t="s">
        <v>21</v>
      </c>
      <c r="Z95" s="14"/>
      <c r="AA95" s="14"/>
      <c r="AB95" s="14"/>
      <c r="AC95" s="14"/>
      <c r="AD95" s="14"/>
      <c r="AE95" s="14"/>
      <c r="AF95" s="14"/>
      <c r="AG95" s="14"/>
      <c r="AH95" s="4"/>
      <c r="AI95" s="5"/>
    </row>
    <row r="96" spans="1:35" ht="15">
      <c r="A96" s="2" t="s">
        <v>22</v>
      </c>
      <c r="B96" s="14"/>
      <c r="C96" s="14"/>
      <c r="D96" s="14"/>
      <c r="E96" s="14"/>
      <c r="F96" s="14"/>
      <c r="G96" s="14"/>
      <c r="H96" s="14"/>
      <c r="I96" s="14"/>
      <c r="J96" s="4"/>
      <c r="K96" s="5"/>
      <c r="M96" s="2" t="s">
        <v>22</v>
      </c>
      <c r="N96" s="14"/>
      <c r="O96" s="14"/>
      <c r="P96" s="14"/>
      <c r="Q96" s="14"/>
      <c r="R96" s="14"/>
      <c r="S96" s="14"/>
      <c r="T96" s="14"/>
      <c r="U96" s="14"/>
      <c r="V96" s="4"/>
      <c r="W96" s="5"/>
      <c r="Y96" s="2" t="s">
        <v>22</v>
      </c>
      <c r="Z96" s="14"/>
      <c r="AA96" s="14"/>
      <c r="AB96" s="14"/>
      <c r="AC96" s="14"/>
      <c r="AD96" s="14"/>
      <c r="AE96" s="14"/>
      <c r="AF96" s="14"/>
      <c r="AG96" s="14"/>
      <c r="AH96" s="4"/>
      <c r="AI96" s="5"/>
    </row>
    <row r="98" spans="5:30" ht="12.75">
      <c r="E98" s="21" t="s">
        <v>77</v>
      </c>
      <c r="R98" s="22" t="s">
        <v>78</v>
      </c>
      <c r="AD98" s="22" t="s">
        <v>79</v>
      </c>
    </row>
    <row r="99" spans="1:35" ht="15">
      <c r="A99" s="2" t="s">
        <v>80</v>
      </c>
      <c r="B99" s="3"/>
      <c r="C99" s="3"/>
      <c r="D99" s="3"/>
      <c r="E99" s="3"/>
      <c r="F99" s="3"/>
      <c r="G99" s="3"/>
      <c r="H99" s="3"/>
      <c r="I99" s="3"/>
      <c r="J99" s="4"/>
      <c r="K99" s="23"/>
      <c r="M99" s="2" t="s">
        <v>81</v>
      </c>
      <c r="N99" s="3"/>
      <c r="O99" s="3"/>
      <c r="P99" s="3"/>
      <c r="Q99" s="3"/>
      <c r="R99" s="3"/>
      <c r="S99" s="3"/>
      <c r="T99" s="3"/>
      <c r="U99" s="3"/>
      <c r="V99" s="4"/>
      <c r="W99" s="23"/>
      <c r="Y99" s="2" t="s">
        <v>82</v>
      </c>
      <c r="Z99" s="3"/>
      <c r="AA99" s="3"/>
      <c r="AB99" s="3"/>
      <c r="AC99" s="3"/>
      <c r="AD99" s="3"/>
      <c r="AE99" s="3"/>
      <c r="AF99" s="3"/>
      <c r="AG99" s="3"/>
      <c r="AH99" s="4"/>
      <c r="AI99" s="23"/>
    </row>
    <row r="100" spans="1:35" ht="15">
      <c r="A100" s="2" t="s">
        <v>83</v>
      </c>
      <c r="B100" s="3"/>
      <c r="C100" s="3"/>
      <c r="D100" s="3"/>
      <c r="E100" s="3"/>
      <c r="F100" s="3"/>
      <c r="G100" s="3"/>
      <c r="H100" s="3"/>
      <c r="I100" s="3"/>
      <c r="J100" s="4"/>
      <c r="K100" s="15">
        <f>AI69+AI73-AI89</f>
        <v>10571.366</v>
      </c>
      <c r="M100" s="2" t="s">
        <v>84</v>
      </c>
      <c r="N100" s="3"/>
      <c r="O100" s="3"/>
      <c r="P100" s="3"/>
      <c r="Q100" s="3"/>
      <c r="R100" s="3"/>
      <c r="S100" s="3"/>
      <c r="T100" s="3"/>
      <c r="U100" s="3"/>
      <c r="V100" s="4"/>
      <c r="W100" s="18">
        <f>K100+K104-K120</f>
        <v>12909.526999999998</v>
      </c>
      <c r="Y100" s="2" t="s">
        <v>85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5">
        <f>W100+W104-W120</f>
        <v>15646.899999999998</v>
      </c>
    </row>
    <row r="101" spans="1:35" ht="15">
      <c r="A101" s="2" t="s">
        <v>0</v>
      </c>
      <c r="B101" s="3"/>
      <c r="C101" s="3"/>
      <c r="D101" s="3"/>
      <c r="E101" s="3"/>
      <c r="F101" s="3"/>
      <c r="G101" s="3"/>
      <c r="H101" s="3"/>
      <c r="I101" s="3"/>
      <c r="J101" s="4"/>
      <c r="K101" s="16">
        <f>K70</f>
        <v>906.3</v>
      </c>
      <c r="M101" s="2" t="s">
        <v>0</v>
      </c>
      <c r="N101" s="3"/>
      <c r="O101" s="3"/>
      <c r="P101" s="3"/>
      <c r="Q101" s="3"/>
      <c r="R101" s="3"/>
      <c r="S101" s="3"/>
      <c r="T101" s="3"/>
      <c r="U101" s="3"/>
      <c r="V101" s="4"/>
      <c r="W101" s="16">
        <f>K101</f>
        <v>906.3</v>
      </c>
      <c r="Y101" s="2" t="s">
        <v>0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6">
        <f>W101</f>
        <v>906.3</v>
      </c>
    </row>
    <row r="102" spans="1:35" ht="15">
      <c r="A102" s="2" t="s">
        <v>1</v>
      </c>
      <c r="B102" s="3"/>
      <c r="C102" s="3"/>
      <c r="D102" s="3"/>
      <c r="E102" s="3"/>
      <c r="F102" s="3"/>
      <c r="G102" s="3"/>
      <c r="H102" s="3"/>
      <c r="I102" s="3"/>
      <c r="J102" s="4"/>
      <c r="K102" s="17">
        <f>K71</f>
        <v>22</v>
      </c>
      <c r="M102" s="2" t="s">
        <v>1</v>
      </c>
      <c r="N102" s="3"/>
      <c r="O102" s="3"/>
      <c r="P102" s="3"/>
      <c r="Q102" s="3"/>
      <c r="R102" s="3"/>
      <c r="S102" s="3"/>
      <c r="T102" s="3"/>
      <c r="U102" s="3"/>
      <c r="V102" s="4"/>
      <c r="W102" s="17">
        <f>K102</f>
        <v>22</v>
      </c>
      <c r="Y102" s="2" t="s">
        <v>1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7">
        <f>W102</f>
        <v>22</v>
      </c>
    </row>
    <row r="103" spans="1:35" ht="15">
      <c r="A103" s="2" t="s">
        <v>32</v>
      </c>
      <c r="B103" s="3"/>
      <c r="C103" s="3"/>
      <c r="D103" s="3"/>
      <c r="E103" s="3"/>
      <c r="F103" s="3"/>
      <c r="G103" s="3"/>
      <c r="H103" s="3"/>
      <c r="I103" s="3"/>
      <c r="J103" s="4"/>
      <c r="K103" s="17">
        <f>K72</f>
        <v>7.67</v>
      </c>
      <c r="M103" s="2" t="s">
        <v>32</v>
      </c>
      <c r="N103" s="3"/>
      <c r="O103" s="3"/>
      <c r="P103" s="3"/>
      <c r="Q103" s="3"/>
      <c r="R103" s="3"/>
      <c r="S103" s="3"/>
      <c r="T103" s="3"/>
      <c r="U103" s="3"/>
      <c r="V103" s="4"/>
      <c r="W103" s="17">
        <f>K103</f>
        <v>7.67</v>
      </c>
      <c r="Y103" s="2" t="s">
        <v>32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7">
        <f>W103</f>
        <v>7.67</v>
      </c>
    </row>
    <row r="104" spans="1:35" ht="15">
      <c r="A104" s="2" t="s">
        <v>86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6951.321</v>
      </c>
      <c r="M104" s="2" t="s">
        <v>87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6951.321</v>
      </c>
      <c r="Y104" s="2" t="s">
        <v>88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6951.321</v>
      </c>
    </row>
    <row r="105" spans="1:35" ht="15.75">
      <c r="A105" s="2"/>
      <c r="B105" s="7" t="s">
        <v>2</v>
      </c>
      <c r="C105" s="7"/>
      <c r="D105" s="3"/>
      <c r="E105" s="3"/>
      <c r="F105" s="3"/>
      <c r="G105" s="3"/>
      <c r="H105" s="3"/>
      <c r="I105" s="3"/>
      <c r="J105" s="4"/>
      <c r="K105" s="5"/>
      <c r="M105" s="2"/>
      <c r="N105" s="7" t="s">
        <v>2</v>
      </c>
      <c r="O105" s="7"/>
      <c r="P105" s="3"/>
      <c r="Q105" s="3"/>
      <c r="R105" s="3"/>
      <c r="S105" s="3"/>
      <c r="T105" s="3"/>
      <c r="U105" s="3"/>
      <c r="V105" s="4"/>
      <c r="W105" s="5"/>
      <c r="Y105" s="2"/>
      <c r="Z105" s="7" t="s">
        <v>2</v>
      </c>
      <c r="AA105" s="7"/>
      <c r="AB105" s="3"/>
      <c r="AC105" s="3"/>
      <c r="AD105" s="3"/>
      <c r="AE105" s="3"/>
      <c r="AF105" s="3"/>
      <c r="AG105" s="3"/>
      <c r="AH105" s="4"/>
      <c r="AI105" s="5"/>
    </row>
    <row r="106" spans="1:35" ht="15.75">
      <c r="A106" s="8" t="s">
        <v>39</v>
      </c>
      <c r="B106" s="3"/>
      <c r="C106" s="3"/>
      <c r="D106" s="3"/>
      <c r="E106" s="3"/>
      <c r="F106" s="3"/>
      <c r="G106" s="3"/>
      <c r="H106" s="3"/>
      <c r="I106" s="3"/>
      <c r="J106" s="4"/>
      <c r="K106" s="18">
        <f>K75</f>
        <v>3398.625</v>
      </c>
      <c r="M106" s="8" t="s">
        <v>39</v>
      </c>
      <c r="N106" s="3"/>
      <c r="O106" s="3"/>
      <c r="P106" s="3"/>
      <c r="Q106" s="3"/>
      <c r="R106" s="3"/>
      <c r="S106" s="3"/>
      <c r="T106" s="3"/>
      <c r="U106" s="3"/>
      <c r="V106" s="4"/>
      <c r="W106" s="18">
        <f>K106</f>
        <v>3398.625</v>
      </c>
      <c r="Y106" s="8" t="s">
        <v>39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>
        <f>W106</f>
        <v>3398.625</v>
      </c>
    </row>
    <row r="107" spans="1:35" ht="15.75">
      <c r="A107" s="8" t="s">
        <v>72</v>
      </c>
      <c r="B107" s="3"/>
      <c r="C107" s="3"/>
      <c r="D107" s="3"/>
      <c r="E107" s="3"/>
      <c r="F107" s="3"/>
      <c r="G107" s="3"/>
      <c r="H107" s="3"/>
      <c r="I107" s="3"/>
      <c r="J107" s="4"/>
      <c r="K107" s="18">
        <f>K76</f>
        <v>190.32299999999998</v>
      </c>
      <c r="M107" s="8" t="s">
        <v>72</v>
      </c>
      <c r="N107" s="3"/>
      <c r="O107" s="3"/>
      <c r="P107" s="3"/>
      <c r="Q107" s="3"/>
      <c r="R107" s="3"/>
      <c r="S107" s="3"/>
      <c r="T107" s="3"/>
      <c r="U107" s="3"/>
      <c r="V107" s="4"/>
      <c r="W107" s="18">
        <f>K107</f>
        <v>190.32299999999998</v>
      </c>
      <c r="Y107" s="8" t="s">
        <v>72</v>
      </c>
      <c r="Z107" s="3"/>
      <c r="AA107" s="3"/>
      <c r="AB107" s="3"/>
      <c r="AC107" s="3"/>
      <c r="AD107" s="3"/>
      <c r="AE107" s="3"/>
      <c r="AF107" s="3"/>
      <c r="AG107" s="3"/>
      <c r="AH107" s="4"/>
      <c r="AI107" s="18">
        <f>W107</f>
        <v>190.32299999999998</v>
      </c>
    </row>
    <row r="108" spans="1:35" ht="15.75">
      <c r="A108" s="8" t="s">
        <v>3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f>342*0.6*3.31</f>
        <v>679.212</v>
      </c>
      <c r="M108" s="8" t="s">
        <v>3</v>
      </c>
      <c r="N108" s="3"/>
      <c r="O108" s="3"/>
      <c r="P108" s="3"/>
      <c r="Q108" s="3"/>
      <c r="R108" s="3"/>
      <c r="S108" s="3"/>
      <c r="T108" s="3"/>
      <c r="U108" s="3"/>
      <c r="V108" s="4"/>
      <c r="W108" s="18"/>
      <c r="Y108" s="8" t="s">
        <v>3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18"/>
    </row>
    <row r="109" spans="1:35" ht="15.75">
      <c r="A109" s="8" t="s">
        <v>4</v>
      </c>
      <c r="B109" s="7"/>
      <c r="C109" s="7"/>
      <c r="D109" s="7"/>
      <c r="E109" s="7"/>
      <c r="F109" s="7"/>
      <c r="G109" s="7"/>
      <c r="H109" s="7"/>
      <c r="I109" s="3"/>
      <c r="J109" s="4"/>
      <c r="K109" s="17">
        <f>K113</f>
        <v>345</v>
      </c>
      <c r="M109" s="8" t="s">
        <v>4</v>
      </c>
      <c r="N109" s="7"/>
      <c r="O109" s="7"/>
      <c r="P109" s="7"/>
      <c r="Q109" s="7"/>
      <c r="R109" s="7"/>
      <c r="S109" s="7"/>
      <c r="T109" s="7"/>
      <c r="U109" s="3"/>
      <c r="V109" s="4"/>
      <c r="W109" s="17">
        <f>W110</f>
        <v>625</v>
      </c>
      <c r="Y109" s="8" t="s">
        <v>4</v>
      </c>
      <c r="Z109" s="7"/>
      <c r="AA109" s="7"/>
      <c r="AB109" s="7"/>
      <c r="AC109" s="7"/>
      <c r="AD109" s="7"/>
      <c r="AE109" s="7"/>
      <c r="AF109" s="7"/>
      <c r="AG109" s="3"/>
      <c r="AH109" s="4"/>
      <c r="AI109" s="17"/>
    </row>
    <row r="110" spans="1:35" ht="15">
      <c r="A110" s="2" t="s">
        <v>5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5</v>
      </c>
      <c r="N110" s="3"/>
      <c r="O110" s="3"/>
      <c r="P110" s="3"/>
      <c r="Q110" s="3"/>
      <c r="R110" s="3"/>
      <c r="S110" s="3"/>
      <c r="T110" s="3"/>
      <c r="U110" s="3"/>
      <c r="V110" s="4"/>
      <c r="W110" s="5">
        <v>625</v>
      </c>
      <c r="Y110" s="2" t="s">
        <v>5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6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  <c r="M111" s="2" t="s">
        <v>6</v>
      </c>
      <c r="N111" s="3"/>
      <c r="O111" s="3"/>
      <c r="P111" s="3"/>
      <c r="Q111" s="3"/>
      <c r="R111" s="3"/>
      <c r="S111" s="3"/>
      <c r="T111" s="3"/>
      <c r="U111" s="3"/>
      <c r="V111" s="4"/>
      <c r="W111" s="5"/>
      <c r="Y111" s="2" t="s">
        <v>6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/>
    </row>
    <row r="112" spans="1:35" ht="15">
      <c r="A112" s="2" t="s">
        <v>7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  <c r="M112" s="2" t="s">
        <v>7</v>
      </c>
      <c r="N112" s="3"/>
      <c r="O112" s="3"/>
      <c r="P112" s="3"/>
      <c r="Q112" s="3"/>
      <c r="R112" s="3"/>
      <c r="S112" s="3"/>
      <c r="T112" s="3"/>
      <c r="U112" s="3"/>
      <c r="V112" s="4"/>
      <c r="W112" s="5"/>
      <c r="Y112" s="2" t="s">
        <v>7</v>
      </c>
      <c r="Z112" s="3"/>
      <c r="AA112" s="3"/>
      <c r="AB112" s="3"/>
      <c r="AC112" s="3"/>
      <c r="AD112" s="3"/>
      <c r="AE112" s="3"/>
      <c r="AF112" s="3"/>
      <c r="AG112" s="3"/>
      <c r="AH112" s="4"/>
      <c r="AI112" s="5"/>
    </row>
    <row r="113" spans="1:35" ht="15">
      <c r="A113" s="2" t="s">
        <v>8</v>
      </c>
      <c r="B113" s="3"/>
      <c r="C113" s="3"/>
      <c r="D113" s="3"/>
      <c r="E113" s="3"/>
      <c r="F113" s="3"/>
      <c r="G113" s="3"/>
      <c r="H113" s="3"/>
      <c r="I113" s="3"/>
      <c r="J113" s="4"/>
      <c r="K113" s="5">
        <v>345</v>
      </c>
      <c r="M113" s="2" t="s">
        <v>8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8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/>
    </row>
    <row r="114" spans="1:35" ht="15">
      <c r="A114" s="9" t="s">
        <v>9</v>
      </c>
      <c r="B114" s="10"/>
      <c r="C114" s="10"/>
      <c r="D114" s="10"/>
      <c r="E114" s="10"/>
      <c r="F114" s="10"/>
      <c r="G114" s="10"/>
      <c r="H114" s="10"/>
      <c r="I114" s="10"/>
      <c r="J114" s="11"/>
      <c r="K114" s="5"/>
      <c r="M114" s="9" t="s">
        <v>9</v>
      </c>
      <c r="N114" s="10"/>
      <c r="O114" s="10"/>
      <c r="P114" s="10"/>
      <c r="Q114" s="10"/>
      <c r="R114" s="10"/>
      <c r="S114" s="10"/>
      <c r="T114" s="10"/>
      <c r="U114" s="10"/>
      <c r="V114" s="11"/>
      <c r="W114" s="5"/>
      <c r="Y114" s="9" t="s">
        <v>9</v>
      </c>
      <c r="Z114" s="10"/>
      <c r="AA114" s="10"/>
      <c r="AB114" s="10"/>
      <c r="AC114" s="10"/>
      <c r="AD114" s="10"/>
      <c r="AE114" s="10"/>
      <c r="AF114" s="10"/>
      <c r="AG114" s="10"/>
      <c r="AH114" s="11"/>
      <c r="AI114" s="5"/>
    </row>
    <row r="115" spans="1:35" ht="15">
      <c r="A115" s="2" t="s">
        <v>10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  <c r="M115" s="2" t="s">
        <v>10</v>
      </c>
      <c r="N115" s="3"/>
      <c r="O115" s="3"/>
      <c r="P115" s="3"/>
      <c r="Q115" s="3"/>
      <c r="R115" s="3"/>
      <c r="S115" s="3"/>
      <c r="T115" s="3"/>
      <c r="U115" s="3"/>
      <c r="V115" s="4"/>
      <c r="W115" s="5"/>
      <c r="Y115" s="2" t="s">
        <v>10</v>
      </c>
      <c r="Z115" s="3"/>
      <c r="AA115" s="3"/>
      <c r="AB115" s="3"/>
      <c r="AC115" s="3"/>
      <c r="AD115" s="3"/>
      <c r="AE115" s="3"/>
      <c r="AF115" s="3"/>
      <c r="AG115" s="3"/>
      <c r="AH115" s="4"/>
      <c r="AI115" s="5"/>
    </row>
    <row r="116" spans="1:35" ht="15">
      <c r="A116" s="2" t="s">
        <v>11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11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11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9" t="s">
        <v>12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5"/>
      <c r="M117" s="9" t="s">
        <v>12</v>
      </c>
      <c r="N117" s="10"/>
      <c r="O117" s="10"/>
      <c r="P117" s="10"/>
      <c r="Q117" s="10"/>
      <c r="R117" s="10"/>
      <c r="S117" s="10"/>
      <c r="T117" s="10"/>
      <c r="U117" s="10"/>
      <c r="V117" s="11"/>
      <c r="W117" s="5"/>
      <c r="Y117" s="9" t="s">
        <v>12</v>
      </c>
      <c r="Z117" s="10"/>
      <c r="AA117" s="10"/>
      <c r="AB117" s="10"/>
      <c r="AC117" s="10"/>
      <c r="AD117" s="10"/>
      <c r="AE117" s="10"/>
      <c r="AF117" s="10"/>
      <c r="AG117" s="10"/>
      <c r="AH117" s="11"/>
      <c r="AI117" s="5"/>
    </row>
    <row r="118" spans="1:35" ht="15">
      <c r="A118" s="2" t="s">
        <v>13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  <c r="M118" s="2" t="s">
        <v>13</v>
      </c>
      <c r="N118" s="3"/>
      <c r="O118" s="3"/>
      <c r="P118" s="3"/>
      <c r="Q118" s="3"/>
      <c r="R118" s="3"/>
      <c r="S118" s="3"/>
      <c r="T118" s="3"/>
      <c r="U118" s="3"/>
      <c r="V118" s="4"/>
      <c r="W118" s="5"/>
      <c r="Y118" s="2" t="s">
        <v>13</v>
      </c>
      <c r="Z118" s="3"/>
      <c r="AA118" s="3"/>
      <c r="AB118" s="3"/>
      <c r="AC118" s="3"/>
      <c r="AD118" s="3"/>
      <c r="AE118" s="3"/>
      <c r="AF118" s="3"/>
      <c r="AG118" s="3"/>
      <c r="AH118" s="4"/>
      <c r="AI118" s="5"/>
    </row>
    <row r="119" spans="1:35" ht="15">
      <c r="A119" s="2" t="s">
        <v>93</v>
      </c>
      <c r="B119" s="3"/>
      <c r="C119" s="3"/>
      <c r="D119" s="3"/>
      <c r="E119" s="3"/>
      <c r="F119" s="3"/>
      <c r="G119" s="3"/>
      <c r="H119" s="3"/>
      <c r="I119" s="3"/>
      <c r="J119" s="4"/>
      <c r="K119" s="5">
        <v>3600</v>
      </c>
      <c r="M119" s="2" t="s">
        <v>89</v>
      </c>
      <c r="N119" s="3"/>
      <c r="O119" s="3"/>
      <c r="P119" s="3"/>
      <c r="Q119" s="3"/>
      <c r="R119" s="3"/>
      <c r="S119" s="3"/>
      <c r="T119" s="3"/>
      <c r="U119" s="3"/>
      <c r="V119" s="4"/>
      <c r="W119" s="5"/>
      <c r="Y119" s="2" t="s">
        <v>89</v>
      </c>
      <c r="Z119" s="3"/>
      <c r="AA119" s="3"/>
      <c r="AB119" s="3"/>
      <c r="AC119" s="3"/>
      <c r="AD119" s="3"/>
      <c r="AE119" s="3"/>
      <c r="AF119" s="3"/>
      <c r="AG119" s="3"/>
      <c r="AH119" s="4"/>
      <c r="AI119" s="5"/>
    </row>
    <row r="120" spans="1:35" ht="15">
      <c r="A120" s="9" t="s">
        <v>15</v>
      </c>
      <c r="B120" s="10"/>
      <c r="C120" s="10"/>
      <c r="D120" s="10"/>
      <c r="E120" s="10"/>
      <c r="F120" s="10"/>
      <c r="G120" s="10"/>
      <c r="H120" s="10"/>
      <c r="I120" s="10"/>
      <c r="J120" s="11"/>
      <c r="K120" s="18">
        <f>K106+K107+K108+K109</f>
        <v>4613.16</v>
      </c>
      <c r="M120" s="9" t="s">
        <v>15</v>
      </c>
      <c r="N120" s="10"/>
      <c r="O120" s="10"/>
      <c r="P120" s="10"/>
      <c r="Q120" s="10"/>
      <c r="R120" s="10"/>
      <c r="S120" s="10"/>
      <c r="T120" s="10"/>
      <c r="U120" s="10"/>
      <c r="V120" s="11"/>
      <c r="W120" s="18">
        <f>W106+W107+W109</f>
        <v>4213.948</v>
      </c>
      <c r="Y120" s="9" t="s">
        <v>15</v>
      </c>
      <c r="Z120" s="10"/>
      <c r="AA120" s="10"/>
      <c r="AB120" s="10"/>
      <c r="AC120" s="10"/>
      <c r="AD120" s="10"/>
      <c r="AE120" s="10"/>
      <c r="AF120" s="10"/>
      <c r="AG120" s="10"/>
      <c r="AH120" s="11"/>
      <c r="AI120" s="18">
        <f>AI106+AI107</f>
        <v>3588.948</v>
      </c>
    </row>
    <row r="121" spans="1:35" ht="15.75">
      <c r="A121" s="12"/>
      <c r="B121" s="7" t="s">
        <v>16</v>
      </c>
      <c r="C121" s="13"/>
      <c r="D121" s="13"/>
      <c r="E121" s="14"/>
      <c r="F121" s="14"/>
      <c r="G121" s="14"/>
      <c r="H121" s="14"/>
      <c r="I121" s="14"/>
      <c r="J121" s="4"/>
      <c r="K121" s="5"/>
      <c r="M121" s="12"/>
      <c r="N121" s="7" t="s">
        <v>16</v>
      </c>
      <c r="O121" s="13"/>
      <c r="P121" s="13"/>
      <c r="Q121" s="14"/>
      <c r="R121" s="14"/>
      <c r="S121" s="14"/>
      <c r="T121" s="14"/>
      <c r="U121" s="14"/>
      <c r="V121" s="4"/>
      <c r="W121" s="5"/>
      <c r="Y121" s="12"/>
      <c r="Z121" s="7" t="s">
        <v>16</v>
      </c>
      <c r="AA121" s="13"/>
      <c r="AB121" s="13"/>
      <c r="AC121" s="14"/>
      <c r="AD121" s="14"/>
      <c r="AE121" s="14"/>
      <c r="AF121" s="14"/>
      <c r="AG121" s="14"/>
      <c r="AH121" s="4"/>
      <c r="AI121" s="5"/>
    </row>
    <row r="122" spans="1:35" ht="15">
      <c r="A122" s="2" t="s">
        <v>17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17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17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18</v>
      </c>
      <c r="B123" s="14"/>
      <c r="C123" s="14"/>
      <c r="D123" s="14"/>
      <c r="E123" s="14"/>
      <c r="F123" s="14"/>
      <c r="G123" s="14"/>
      <c r="H123" s="14"/>
      <c r="I123" s="14"/>
      <c r="J123" s="4"/>
      <c r="K123" s="6"/>
      <c r="M123" s="2" t="s">
        <v>18</v>
      </c>
      <c r="N123" s="14"/>
      <c r="O123" s="14"/>
      <c r="P123" s="14"/>
      <c r="Q123" s="14"/>
      <c r="R123" s="14"/>
      <c r="S123" s="14"/>
      <c r="T123" s="14"/>
      <c r="U123" s="14"/>
      <c r="V123" s="4"/>
      <c r="W123" s="6"/>
      <c r="Y123" s="2" t="s">
        <v>18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6"/>
    </row>
    <row r="124" spans="1:35" ht="15">
      <c r="A124" s="2" t="s">
        <v>19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  <c r="M124" s="2" t="s">
        <v>19</v>
      </c>
      <c r="N124" s="14"/>
      <c r="O124" s="14"/>
      <c r="P124" s="14"/>
      <c r="Q124" s="14"/>
      <c r="R124" s="14"/>
      <c r="S124" s="14"/>
      <c r="T124" s="14"/>
      <c r="U124" s="14"/>
      <c r="V124" s="4"/>
      <c r="W124" s="6"/>
      <c r="Y124" s="2" t="s">
        <v>19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6"/>
    </row>
    <row r="125" spans="1:35" ht="15">
      <c r="A125" s="2" t="s">
        <v>20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20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20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6" spans="1:35" ht="15">
      <c r="A126" s="2" t="s">
        <v>21</v>
      </c>
      <c r="B126" s="14"/>
      <c r="C126" s="14"/>
      <c r="D126" s="14"/>
      <c r="E126" s="14"/>
      <c r="F126" s="14"/>
      <c r="G126" s="14"/>
      <c r="H126" s="14"/>
      <c r="I126" s="14"/>
      <c r="J126" s="4"/>
      <c r="K126" s="5"/>
      <c r="M126" s="2" t="s">
        <v>21</v>
      </c>
      <c r="N126" s="14"/>
      <c r="O126" s="14"/>
      <c r="P126" s="14"/>
      <c r="Q126" s="14"/>
      <c r="R126" s="14"/>
      <c r="S126" s="14"/>
      <c r="T126" s="14"/>
      <c r="U126" s="14"/>
      <c r="V126" s="4"/>
      <c r="W126" s="5"/>
      <c r="Y126" s="2" t="s">
        <v>21</v>
      </c>
      <c r="Z126" s="14"/>
      <c r="AA126" s="14"/>
      <c r="AB126" s="14"/>
      <c r="AC126" s="14"/>
      <c r="AD126" s="14"/>
      <c r="AE126" s="14"/>
      <c r="AF126" s="14"/>
      <c r="AG126" s="14"/>
      <c r="AH126" s="4"/>
      <c r="AI126" s="5"/>
    </row>
    <row r="127" spans="1:35" ht="15">
      <c r="A127" s="2" t="s">
        <v>22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  <c r="M127" s="2" t="s">
        <v>22</v>
      </c>
      <c r="N127" s="14"/>
      <c r="O127" s="14"/>
      <c r="P127" s="14"/>
      <c r="Q127" s="14"/>
      <c r="R127" s="14"/>
      <c r="S127" s="14"/>
      <c r="T127" s="14"/>
      <c r="U127" s="14"/>
      <c r="V127" s="4"/>
      <c r="W127" s="5"/>
      <c r="Y127" s="2" t="s">
        <v>22</v>
      </c>
      <c r="Z127" s="14"/>
      <c r="AA127" s="14"/>
      <c r="AB127" s="14"/>
      <c r="AC127" s="14"/>
      <c r="AD127" s="14"/>
      <c r="AE127" s="14"/>
      <c r="AF127" s="14"/>
      <c r="AG127" s="14"/>
      <c r="AH127" s="4"/>
      <c r="AI127" s="5"/>
    </row>
    <row r="129" ht="12.75">
      <c r="AI129" s="19">
        <f>AI100+AI104-AI120</f>
        <v>19009.272999999997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2014-02-07T06:48:53Z</cp:lastPrinted>
  <dcterms:created xsi:type="dcterms:W3CDTF">2012-04-11T04:13:08Z</dcterms:created>
  <dcterms:modified xsi:type="dcterms:W3CDTF">2014-02-07T06:48:55Z</dcterms:modified>
  <cp:category/>
  <cp:version/>
  <cp:contentType/>
  <cp:contentStatus/>
</cp:coreProperties>
</file>