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<sst xmlns="http://schemas.openxmlformats.org/spreadsheetml/2006/main" count="690" uniqueCount="109">
  <si>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</si>
  <si>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</si>
  <si>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</si>
  <si>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</si>
  <si>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</si>
  <si>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</si>
  <si>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</si>
  <si>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</si>
  <si>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</si>
  <si>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</si>
  <si>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</si>
  <si>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</si>
  <si>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</si>
  <si>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</si>
  <si>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</si>
  <si>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</si>
  <si>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</si>
  <si>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</si>
  <si>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</si>
  <si>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</si>
  <si>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</si>
  <si>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</si>
  <si>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</si>
  <si>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</si>
  <si>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</si>
  <si>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</si>
  <si>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</si>
  <si>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</si>
  <si>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</si>
  <si>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</si>
  <si>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</si>
  <si>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</si>
  <si>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</si>
  <si>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</si>
  <si>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</si>
  <si>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</si>
  <si>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март 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</si>
  <si>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</si>
  <si>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</si>
  <si>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</si>
  <si>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</si>
  <si>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</si>
  <si>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</si>
  <si>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</si>
  <si>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</si>
  <si>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</si>
  <si>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</si>
  <si>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</si>
  <si>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</si>
  <si>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</si>
  <si>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</si>
  <si>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</si>
  <si>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</si>
  <si>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</si>
  <si>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5.начислено за 3 квартал 2013г. 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</si>
  <si>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</si>
  <si>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</si>
  <si>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</si>
  <si>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</si>
  <si>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</si>
  <si>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</si>
  <si>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</si>
  <si>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01.07.2012г.</t>
  </si>
  <si>
    <t>6. задолженность за собственниками на 01.10.2013г.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</si>
  <si>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</si>
  <si>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</si>
  <si>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</si>
  <si>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</si>
  <si>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</si>
  <si>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</si>
  <si>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</si>
  <si>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</si>
  <si>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</si>
  <si>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коммунальным услугам жилого дома № 28  уд. Пушкари  за январь 2013г.</t>
  </si>
  <si>
    <t>коммунальным услугам жилого дома № 28  уд. Пушкари  за февраль 2013г.</t>
  </si>
  <si>
    <t xml:space="preserve">6.начислено за февраль  2013г. </t>
  </si>
  <si>
    <t>коммунальным услугам жилого дома № 28  уд. Пушкари  за март 2013г.</t>
  </si>
  <si>
    <t>коммунальным услугам жилого дома № 28  уд. Пушкари  за апрель 2013г.</t>
  </si>
  <si>
    <t>коммунальным услугам жилого дома № 28  уд. Пушкари  за май 2013г.</t>
  </si>
  <si>
    <t xml:space="preserve">6.начислено за май 2013г. </t>
  </si>
  <si>
    <t>коммунальным услугам жилого дома № 28  уд. Пушкари  за июнь 2013г.</t>
  </si>
  <si>
    <t xml:space="preserve">6.начислено за июнь 2013г. </t>
  </si>
  <si>
    <t>коммунальным услугам жилого дома № 28  уд. Пушкари  за июль 2013г.</t>
  </si>
  <si>
    <t xml:space="preserve">6.начислено за июль  2013г. </t>
  </si>
  <si>
    <t>коммунальным услугам жилого дома № 28  уд. Пушкари  за август 2013г.</t>
  </si>
  <si>
    <t xml:space="preserve">6.начислено за август 2013г. </t>
  </si>
  <si>
    <t>коммунальным услугам жилого дома № 28  уд. Пушкари  за сентябрь 2013г.</t>
  </si>
  <si>
    <t>коммунальным услугам жилого дома № 28  уд. Пушкари  за октябрь 2013г.</t>
  </si>
  <si>
    <t xml:space="preserve">6.начислено за октябрь  2013г. </t>
  </si>
  <si>
    <t>коммунальным услугам жилого дома № 28  уд. Пушкари  за ноябрь 2013г.</t>
  </si>
  <si>
    <t xml:space="preserve">6.начислено за аноябрь2013г. </t>
  </si>
  <si>
    <t>коммунальным услугам жилого дома № 28  уд. Пушкари  за декабрь 2013г.</t>
  </si>
  <si>
    <t>2. Остаток денежных средств по содержанию и текущему ремонту жилого дома на 01.123.2013г.</t>
  </si>
  <si>
    <t>коммунальным услугам жилого дома № 28 д. Пушкари за 1 квартал 2013г.</t>
  </si>
  <si>
    <t>коммунальным услугам жилого дома № 28 д. Пушкари за 2 квартал 2012г.</t>
  </si>
  <si>
    <t>коммунальным услугам жилого дома № 28 д. Пушкари за 3 квартал 2013г.</t>
  </si>
  <si>
    <t>коммунальным услугам жилого дома № 28  д. Пушкари за 4 квартал 2013г.</t>
  </si>
  <si>
    <t>коммунальным услугам жилого дома № 28  д. Пушкари  за декабрь 2013г.</t>
  </si>
  <si>
    <t>коммунальным услугам жилого дома № 28  д. Пушкари  за ноябрь 2013г.</t>
  </si>
  <si>
    <t>коммунальным услугам жилого дома № 28  д. Пушкари  за октябрь 2013г.</t>
  </si>
  <si>
    <t>коммунальным услугам жилого дома № 28  д. Пушкари  за июль 2013г.</t>
  </si>
  <si>
    <t>коммунальным услугам жилого дома № 28   д. Пушкари  за август 2013г.</t>
  </si>
  <si>
    <t>коммунальным услугам жилого дома № 28   д. Пушкари  за сентябрь 2013г.</t>
  </si>
  <si>
    <t>коммунальным услугам жилого дома № 28   д. Пушкари  за июнь 2013г.</t>
  </si>
  <si>
    <t>коммунальным услугам жилого дома № 28  д. Пушкари  за май 2013г.</t>
  </si>
  <si>
    <t>коммунальным услугам жилого дома № 28   д. Пушкари  за апрель 2013г.</t>
  </si>
  <si>
    <t>коммунальным услугам жилого дома № 28   д. Пушкари  за январь 2013г.</t>
  </si>
  <si>
    <t>коммунальным услугам жилого дома № 28   д. Пушкари  за февраль 2013г.</t>
  </si>
  <si>
    <t>коммунальным услугам жилого дома № 28   д. Пушкари  за март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</si>
</sst>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69">
      <selection activeCell="K123" sqref="K12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27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50.8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K6*7.46*3</f>
        <v>1136.904</v>
      </c>
    </row>
    <row r="9" spans="1:11" ht="15">
      <c r="A9" s="2" t="s">
        <v>61</v>
      </c>
      <c r="B9" s="3"/>
      <c r="C9" s="3"/>
      <c r="D9" s="3"/>
      <c r="E9" s="3"/>
      <c r="F9" s="3"/>
      <c r="G9" s="3"/>
      <c r="H9" s="3"/>
      <c r="I9" s="3"/>
      <c r="J9" s="4"/>
      <c r="K9" s="18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53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K6*3.75*3</f>
        <v>571.5</v>
      </c>
    </row>
    <row r="12" spans="1:11" ht="15.75">
      <c r="A12" s="8" t="s">
        <v>38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K6*0.21*3</f>
        <v>32.004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603.504</v>
      </c>
    </row>
    <row r="27" spans="1:9" ht="15">
      <c r="A27" s="1"/>
      <c r="B27" s="1" t="s">
        <v>26</v>
      </c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94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11" ht="15">
      <c r="A30" s="2" t="s">
        <v>22</v>
      </c>
      <c r="B30" s="3"/>
      <c r="C30" s="3"/>
      <c r="D30" s="3"/>
      <c r="E30" s="3"/>
      <c r="F30" s="3"/>
      <c r="G30" s="3"/>
      <c r="H30" s="3"/>
      <c r="I30" s="3"/>
      <c r="J30" s="4"/>
      <c r="K30" s="15"/>
    </row>
    <row r="31" spans="1:12" ht="15">
      <c r="A31" s="2" t="s">
        <v>23</v>
      </c>
      <c r="B31" s="3"/>
      <c r="C31" s="3"/>
      <c r="D31" s="3"/>
      <c r="E31" s="3"/>
      <c r="F31" s="3"/>
      <c r="G31" s="3"/>
      <c r="H31" s="3"/>
      <c r="I31" s="3"/>
      <c r="J31" s="4"/>
      <c r="K31" s="15">
        <f>K8-K25</f>
        <v>533.4</v>
      </c>
      <c r="L31" s="19"/>
    </row>
    <row r="32" spans="1:11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6">
        <f>K6</f>
        <v>50.8</v>
      </c>
    </row>
    <row r="33" spans="1:11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7">
        <f>K7</f>
        <v>1</v>
      </c>
    </row>
    <row r="34" spans="1:11" ht="15">
      <c r="A34" s="2" t="s">
        <v>24</v>
      </c>
      <c r="B34" s="3"/>
      <c r="C34" s="3"/>
      <c r="D34" s="3"/>
      <c r="E34" s="3"/>
      <c r="F34" s="3"/>
      <c r="G34" s="3"/>
      <c r="H34" s="3"/>
      <c r="I34" s="3"/>
      <c r="J34" s="4"/>
      <c r="K34" s="18">
        <f>K8</f>
        <v>1136.904</v>
      </c>
    </row>
    <row r="35" spans="1:11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18"/>
    </row>
    <row r="36" spans="1:11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17"/>
    </row>
    <row r="37" spans="1:11" ht="15.75">
      <c r="A37" s="8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8">
        <f>K11</f>
        <v>571.5</v>
      </c>
    </row>
    <row r="38" spans="1:11" ht="15.75">
      <c r="A38" s="8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8">
        <f>K12</f>
        <v>32.004</v>
      </c>
    </row>
    <row r="39" spans="1:11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8"/>
    </row>
    <row r="40" spans="1:11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8"/>
    </row>
    <row r="41" spans="1:11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</row>
    <row r="42" spans="1:11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</row>
    <row r="43" spans="1:11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8">
        <f>K37+K38+K39+K40</f>
        <v>603.504</v>
      </c>
    </row>
    <row r="53" spans="1:9" ht="15">
      <c r="A53" s="1"/>
      <c r="B53" s="1" t="s">
        <v>26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95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1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4"/>
      <c r="K56" s="15"/>
    </row>
    <row r="57" spans="1:12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8">
        <f>K31+K34-K51</f>
        <v>1066.8000000000002</v>
      </c>
      <c r="L57" s="19"/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6">
        <f>K32</f>
        <v>50.8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7">
        <f>K33</f>
        <v>1</v>
      </c>
    </row>
    <row r="60" spans="1:11" ht="1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8">
        <f>K34</f>
        <v>1136.904</v>
      </c>
    </row>
    <row r="61" spans="1:11" ht="15">
      <c r="A61" s="2" t="s">
        <v>63</v>
      </c>
      <c r="B61" s="3"/>
      <c r="C61" s="3"/>
      <c r="D61" s="3"/>
      <c r="E61" s="3"/>
      <c r="F61" s="3"/>
      <c r="G61" s="3"/>
      <c r="H61" s="3"/>
      <c r="I61" s="3"/>
      <c r="J61" s="4"/>
      <c r="K61" s="18"/>
    </row>
    <row r="62" spans="1:11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17"/>
    </row>
    <row r="63" spans="1:11" ht="15.75">
      <c r="A63" s="8" t="s">
        <v>53</v>
      </c>
      <c r="B63" s="3"/>
      <c r="C63" s="3"/>
      <c r="D63" s="3"/>
      <c r="E63" s="3"/>
      <c r="F63" s="3"/>
      <c r="G63" s="3"/>
      <c r="H63" s="3"/>
      <c r="I63" s="3"/>
      <c r="J63" s="4"/>
      <c r="K63" s="18">
        <f>K37</f>
        <v>571.5</v>
      </c>
    </row>
    <row r="64" spans="1:11" ht="15.75">
      <c r="A64" s="8" t="s">
        <v>38</v>
      </c>
      <c r="B64" s="3"/>
      <c r="C64" s="3"/>
      <c r="D64" s="3"/>
      <c r="E64" s="3"/>
      <c r="F64" s="3"/>
      <c r="G64" s="3"/>
      <c r="H64" s="3"/>
      <c r="I64" s="3"/>
      <c r="J64" s="4"/>
      <c r="K64" s="18">
        <f>K38</f>
        <v>32.004</v>
      </c>
    </row>
    <row r="65" spans="1:11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8"/>
    </row>
    <row r="66" spans="1:11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8"/>
    </row>
    <row r="67" spans="1:11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</row>
    <row r="72" spans="1:11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8">
        <f>K63+K64+K66</f>
        <v>603.504</v>
      </c>
    </row>
    <row r="79" spans="1:9" ht="15">
      <c r="A79" s="1"/>
      <c r="B79" s="1" t="s">
        <v>26</v>
      </c>
      <c r="C79" s="1"/>
      <c r="D79" s="1"/>
      <c r="E79" s="1"/>
      <c r="F79" s="1"/>
      <c r="G79" s="1"/>
      <c r="H79" s="1"/>
      <c r="I79" s="1"/>
    </row>
    <row r="80" spans="1:9" ht="15">
      <c r="A80" s="1"/>
      <c r="B80" s="1" t="s">
        <v>96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11" ht="15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4"/>
      <c r="K82" s="15"/>
    </row>
    <row r="83" spans="1:11" ht="15">
      <c r="A83" s="2" t="s">
        <v>58</v>
      </c>
      <c r="B83" s="3"/>
      <c r="C83" s="3"/>
      <c r="D83" s="3"/>
      <c r="E83" s="3"/>
      <c r="F83" s="3"/>
      <c r="G83" s="3"/>
      <c r="H83" s="3"/>
      <c r="I83" s="3"/>
      <c r="J83" s="4"/>
      <c r="K83" s="18">
        <f>K57+K60-K77</f>
        <v>1600.2000000000003</v>
      </c>
    </row>
    <row r="84" spans="1:11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6">
        <v>102.8</v>
      </c>
    </row>
    <row r="85" spans="1:11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7">
        <v>2</v>
      </c>
    </row>
    <row r="86" spans="1:11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4"/>
      <c r="K86" s="18">
        <f>Лист3!W87*2+Лист3!K87</f>
        <v>1912.7439999999997</v>
      </c>
    </row>
    <row r="87" spans="1:11" ht="15">
      <c r="A87" s="2" t="s">
        <v>65</v>
      </c>
      <c r="B87" s="3"/>
      <c r="C87" s="3"/>
      <c r="D87" s="3"/>
      <c r="E87" s="3"/>
      <c r="F87" s="3"/>
      <c r="G87" s="3"/>
      <c r="H87" s="3"/>
      <c r="I87" s="3"/>
      <c r="J87" s="4"/>
      <c r="K87" s="18"/>
    </row>
    <row r="88" spans="1:11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17"/>
    </row>
    <row r="89" spans="1:11" ht="15.75">
      <c r="A89" s="8" t="s">
        <v>53</v>
      </c>
      <c r="B89" s="3"/>
      <c r="C89" s="3"/>
      <c r="D89" s="3"/>
      <c r="E89" s="3"/>
      <c r="F89" s="3"/>
      <c r="G89" s="3"/>
      <c r="H89" s="3"/>
      <c r="I89" s="3"/>
      <c r="J89" s="4"/>
      <c r="K89" s="18">
        <f>Лист3!AI89+Лист3!W89+Лист3!K89</f>
        <v>961.5</v>
      </c>
    </row>
    <row r="90" spans="1:11" ht="15.75">
      <c r="A90" s="8" t="s">
        <v>38</v>
      </c>
      <c r="B90" s="3"/>
      <c r="C90" s="3"/>
      <c r="D90" s="3"/>
      <c r="E90" s="3"/>
      <c r="F90" s="3"/>
      <c r="G90" s="3"/>
      <c r="H90" s="3"/>
      <c r="I90" s="3"/>
      <c r="J90" s="4"/>
      <c r="K90" s="18">
        <f>Лист3!K90+Лист3!W90+Лист3!AI90</f>
        <v>53.843999999999994</v>
      </c>
    </row>
    <row r="91" spans="1:11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8"/>
    </row>
    <row r="92" spans="1:11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8"/>
    </row>
    <row r="93" spans="1:11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</row>
    <row r="94" spans="1:11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</row>
    <row r="95" spans="1:11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</row>
    <row r="96" spans="1:11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</row>
    <row r="98" spans="1:14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N98" s="20"/>
    </row>
    <row r="99" spans="1:11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8">
        <f>K89+K90+K92</f>
        <v>1015.344</v>
      </c>
    </row>
    <row r="104" spans="1:15" ht="15.75">
      <c r="A104" s="12"/>
      <c r="B104" s="7" t="s">
        <v>16</v>
      </c>
      <c r="C104" s="13"/>
      <c r="D104" s="13"/>
      <c r="E104" s="14"/>
      <c r="F104" s="14"/>
      <c r="G104" s="14"/>
      <c r="H104" s="14"/>
      <c r="I104" s="14"/>
      <c r="J104" s="4"/>
      <c r="K104" s="5"/>
      <c r="O104" s="20"/>
    </row>
    <row r="105" spans="1:15" ht="15">
      <c r="A105" s="2" t="s">
        <v>17</v>
      </c>
      <c r="B105" s="14"/>
      <c r="C105" s="14"/>
      <c r="D105" s="14"/>
      <c r="E105" s="14"/>
      <c r="F105" s="14"/>
      <c r="G105" s="14"/>
      <c r="H105" s="14"/>
      <c r="I105" s="14"/>
      <c r="J105" s="4"/>
      <c r="K105" s="6"/>
      <c r="O105" s="20"/>
    </row>
    <row r="106" spans="1:11" ht="15">
      <c r="A106" s="2" t="s">
        <v>18</v>
      </c>
      <c r="B106" s="14"/>
      <c r="C106" s="14"/>
      <c r="D106" s="14"/>
      <c r="E106" s="14"/>
      <c r="F106" s="14"/>
      <c r="G106" s="14"/>
      <c r="H106" s="14"/>
      <c r="I106" s="14"/>
      <c r="J106" s="4"/>
      <c r="K106" s="6"/>
    </row>
    <row r="107" spans="1:11" ht="15">
      <c r="A107" s="2" t="s">
        <v>25</v>
      </c>
      <c r="B107" s="14"/>
      <c r="C107" s="14"/>
      <c r="D107" s="14"/>
      <c r="E107" s="14"/>
      <c r="F107" s="14"/>
      <c r="G107" s="14"/>
      <c r="H107" s="14"/>
      <c r="I107" s="14"/>
      <c r="J107" s="4"/>
      <c r="K107" s="6"/>
    </row>
    <row r="108" spans="1:11" ht="15">
      <c r="A108" s="2" t="s">
        <v>19</v>
      </c>
      <c r="B108" s="14"/>
      <c r="C108" s="14"/>
      <c r="D108" s="14"/>
      <c r="E108" s="14"/>
      <c r="F108" s="14"/>
      <c r="G108" s="14"/>
      <c r="H108" s="14"/>
      <c r="I108" s="14"/>
      <c r="J108" s="4"/>
      <c r="K108" s="5"/>
    </row>
    <row r="109" spans="1:11" ht="15">
      <c r="A109" s="2" t="s">
        <v>20</v>
      </c>
      <c r="B109" s="14"/>
      <c r="C109" s="14"/>
      <c r="D109" s="14"/>
      <c r="E109" s="14"/>
      <c r="F109" s="14"/>
      <c r="G109" s="14"/>
      <c r="H109" s="14"/>
      <c r="I109" s="14"/>
      <c r="J109" s="4"/>
      <c r="K109" s="5"/>
    </row>
    <row r="110" spans="1:11" ht="15">
      <c r="A110" s="2" t="s">
        <v>21</v>
      </c>
      <c r="B110" s="14"/>
      <c r="C110" s="14"/>
      <c r="D110" s="14"/>
      <c r="E110" s="14"/>
      <c r="F110" s="14"/>
      <c r="G110" s="14"/>
      <c r="H110" s="14"/>
      <c r="I110" s="14"/>
      <c r="J110" s="4"/>
      <c r="K110" s="5"/>
    </row>
    <row r="112" spans="1:11" ht="15">
      <c r="A112" s="22" t="s">
        <v>66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8">
        <f>K86+K60+K34+K8</f>
        <v>5323.456</v>
      </c>
    </row>
    <row r="113" spans="1:11" ht="15">
      <c r="A113" s="23" t="s">
        <v>67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18">
        <f>K103+K77+K51+K25</f>
        <v>2825.8559999999998</v>
      </c>
    </row>
    <row r="114" spans="1:11" ht="15">
      <c r="A114" s="22" t="s">
        <v>68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8"/>
    </row>
    <row r="115" spans="1:11" ht="15.75">
      <c r="A115" s="8" t="s">
        <v>53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8"/>
    </row>
    <row r="116" spans="1:11" ht="15.75">
      <c r="A116" s="8" t="s">
        <v>38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8">
        <f>K90*4</f>
        <v>215.37599999999998</v>
      </c>
    </row>
    <row r="117" spans="1:11" ht="15.75">
      <c r="A117" s="25" t="s">
        <v>3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18"/>
    </row>
    <row r="118" spans="1:11" ht="15.75">
      <c r="A118" s="25" t="s">
        <v>4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18"/>
    </row>
    <row r="119" spans="1:11" ht="15">
      <c r="A119" s="2" t="s">
        <v>69</v>
      </c>
      <c r="B119" s="3"/>
      <c r="C119" s="3"/>
      <c r="D119" s="3"/>
      <c r="E119" s="3"/>
      <c r="F119" s="3"/>
      <c r="G119" s="3"/>
      <c r="H119" s="3"/>
      <c r="I119" s="3"/>
      <c r="J119" s="14"/>
      <c r="K119" s="17"/>
    </row>
    <row r="120" spans="1:12" ht="15">
      <c r="A120" s="2" t="s">
        <v>70</v>
      </c>
      <c r="B120" s="3"/>
      <c r="C120" s="3"/>
      <c r="D120" s="3"/>
      <c r="E120" s="3"/>
      <c r="F120" s="3"/>
      <c r="G120" s="3"/>
      <c r="H120" s="3"/>
      <c r="I120" s="3"/>
      <c r="J120" s="14"/>
      <c r="K120" s="18">
        <f>K112-K113</f>
        <v>2497.6000000000004</v>
      </c>
      <c r="L120" s="20"/>
    </row>
    <row r="121" spans="1:11" ht="15">
      <c r="A121" s="2" t="s">
        <v>71</v>
      </c>
      <c r="B121" s="3"/>
      <c r="C121" s="3"/>
      <c r="D121" s="3"/>
      <c r="E121" s="3"/>
      <c r="F121" s="3"/>
      <c r="G121" s="3"/>
      <c r="H121" s="3"/>
      <c r="I121" s="3"/>
      <c r="J121" s="14"/>
      <c r="K121" s="17">
        <f>1551.68+5305.55-387.92-387.92-378.97-378.97</f>
        <v>5323.45</v>
      </c>
    </row>
    <row r="122" spans="1:11" ht="15">
      <c r="A122" s="2" t="s">
        <v>72</v>
      </c>
      <c r="B122" s="3"/>
      <c r="C122" s="3"/>
      <c r="D122" s="3"/>
      <c r="E122" s="3"/>
      <c r="F122" s="3"/>
      <c r="G122" s="3"/>
      <c r="H122" s="3"/>
      <c r="I122" s="3"/>
      <c r="J122" s="14"/>
      <c r="K12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tabSelected="1" workbookViewId="0" topLeftCell="R1">
      <selection activeCell="Z3" sqref="Z3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26</v>
      </c>
      <c r="C1" s="1"/>
      <c r="D1" s="1"/>
      <c r="E1" s="1"/>
      <c r="F1" s="1"/>
      <c r="G1" s="1"/>
      <c r="H1" s="1"/>
      <c r="I1" s="1"/>
      <c r="M1" s="1"/>
      <c r="N1" s="1" t="s">
        <v>26</v>
      </c>
      <c r="O1" s="1"/>
      <c r="P1" s="1"/>
      <c r="Q1" s="1"/>
      <c r="R1" s="1"/>
      <c r="S1" s="1"/>
      <c r="T1" s="1"/>
      <c r="U1" s="1"/>
      <c r="Y1" s="1"/>
      <c r="Z1" s="1" t="s">
        <v>26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106</v>
      </c>
      <c r="C2" s="1"/>
      <c r="D2" s="1"/>
      <c r="E2" s="1"/>
      <c r="F2" s="1"/>
      <c r="G2" s="1"/>
      <c r="H2" s="1"/>
      <c r="I2" s="1"/>
      <c r="M2" s="1"/>
      <c r="N2" s="1" t="s">
        <v>107</v>
      </c>
      <c r="O2" s="1"/>
      <c r="P2" s="1"/>
      <c r="Q2" s="1"/>
      <c r="R2" s="1"/>
      <c r="S2" s="1"/>
      <c r="T2" s="1"/>
      <c r="U2" s="1"/>
      <c r="Y2" s="1"/>
      <c r="Z2" s="1" t="s">
        <v>108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27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32</v>
      </c>
      <c r="N5" s="3"/>
      <c r="O5" s="3"/>
      <c r="P5" s="3"/>
      <c r="Q5" s="3"/>
      <c r="R5" s="3"/>
      <c r="S5" s="3"/>
      <c r="T5" s="3"/>
      <c r="U5" s="3"/>
      <c r="V5" s="4"/>
      <c r="W5" s="18">
        <f>K9-K25</f>
        <v>177.79999999999995</v>
      </c>
      <c r="Y5" s="2" t="s">
        <v>33</v>
      </c>
      <c r="Z5" s="3"/>
      <c r="AA5" s="3"/>
      <c r="AB5" s="3"/>
      <c r="AC5" s="3"/>
      <c r="AD5" s="3"/>
      <c r="AE5" s="3"/>
      <c r="AF5" s="3"/>
      <c r="AG5" s="3"/>
      <c r="AH5" s="4"/>
      <c r="AI5" s="18">
        <f>W5+W9-W25</f>
        <v>355.5999999999999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50.8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v>50.8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v>50.8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v>1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7">
        <v>7.46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7">
        <v>7.46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7">
        <v>7.46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378.96799999999996</v>
      </c>
      <c r="M9" s="2" t="s">
        <v>75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378.96799999999996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AI6*AI8</f>
        <v>378.96799999999996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37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190.5</v>
      </c>
      <c r="M11" s="8" t="s">
        <v>37</v>
      </c>
      <c r="N11" s="3"/>
      <c r="O11" s="3"/>
      <c r="P11" s="3"/>
      <c r="Q11" s="3"/>
      <c r="R11" s="3"/>
      <c r="S11" s="3"/>
      <c r="T11" s="3"/>
      <c r="U11" s="3"/>
      <c r="V11" s="4"/>
      <c r="W11" s="18">
        <f>W6*3.75</f>
        <v>190.5</v>
      </c>
      <c r="Y11" s="8" t="s">
        <v>37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AI6*3.75</f>
        <v>190.5</v>
      </c>
    </row>
    <row r="12" spans="1:35" ht="15.75">
      <c r="A12" s="8" t="s">
        <v>38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10.668</v>
      </c>
      <c r="M12" s="8" t="s">
        <v>38</v>
      </c>
      <c r="N12" s="3"/>
      <c r="O12" s="3"/>
      <c r="P12" s="3"/>
      <c r="Q12" s="3"/>
      <c r="R12" s="3"/>
      <c r="S12" s="3"/>
      <c r="T12" s="3"/>
      <c r="U12" s="3"/>
      <c r="V12" s="4"/>
      <c r="W12" s="18">
        <f>W6*0.21</f>
        <v>10.668</v>
      </c>
      <c r="Y12" s="8" t="s">
        <v>38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AI6*0.21</f>
        <v>10.668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201.168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201.168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201.168</v>
      </c>
    </row>
    <row r="27" spans="1:33" ht="15">
      <c r="A27" s="1"/>
      <c r="B27" s="1" t="s">
        <v>26</v>
      </c>
      <c r="C27" s="1"/>
      <c r="D27" s="1"/>
      <c r="E27" s="1"/>
      <c r="F27" s="1"/>
      <c r="G27" s="1"/>
      <c r="H27" s="1"/>
      <c r="I27" s="1"/>
      <c r="M27" s="1"/>
      <c r="N27" s="1" t="s">
        <v>26</v>
      </c>
      <c r="O27" s="1"/>
      <c r="P27" s="1"/>
      <c r="Q27" s="1"/>
      <c r="R27" s="1"/>
      <c r="S27" s="1"/>
      <c r="T27" s="1"/>
      <c r="U27" s="1"/>
      <c r="Y27" s="1"/>
      <c r="Z27" s="1" t="s">
        <v>26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105</v>
      </c>
      <c r="C28" s="1"/>
      <c r="D28" s="1"/>
      <c r="E28" s="1"/>
      <c r="F28" s="1"/>
      <c r="G28" s="1"/>
      <c r="H28" s="1"/>
      <c r="I28" s="1"/>
      <c r="M28" s="1"/>
      <c r="N28" s="1" t="s">
        <v>104</v>
      </c>
      <c r="O28" s="1"/>
      <c r="P28" s="1"/>
      <c r="Q28" s="1"/>
      <c r="R28" s="1"/>
      <c r="S28" s="1"/>
      <c r="T28" s="1"/>
      <c r="U28" s="1"/>
      <c r="Y28" s="1"/>
      <c r="Z28" s="1" t="s">
        <v>103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39</v>
      </c>
      <c r="B30" s="3"/>
      <c r="C30" s="3"/>
      <c r="D30" s="3"/>
      <c r="E30" s="3"/>
      <c r="F30" s="3"/>
      <c r="G30" s="3"/>
      <c r="H30" s="3"/>
      <c r="I30" s="3"/>
      <c r="J30" s="4"/>
      <c r="K30" s="21"/>
      <c r="M30" s="2" t="s">
        <v>42</v>
      </c>
      <c r="N30" s="3"/>
      <c r="O30" s="3"/>
      <c r="P30" s="3"/>
      <c r="Q30" s="3"/>
      <c r="R30" s="3"/>
      <c r="S30" s="3"/>
      <c r="T30" s="3"/>
      <c r="U30" s="3"/>
      <c r="V30" s="4"/>
      <c r="W30" s="21"/>
      <c r="Y30" s="2" t="s">
        <v>44</v>
      </c>
      <c r="Z30" s="3"/>
      <c r="AA30" s="3"/>
      <c r="AB30" s="3"/>
      <c r="AC30" s="3"/>
      <c r="AD30" s="3"/>
      <c r="AE30" s="3"/>
      <c r="AF30" s="3"/>
      <c r="AG30" s="3"/>
      <c r="AH30" s="4"/>
      <c r="AI30" s="21"/>
    </row>
    <row r="31" spans="1:35" ht="15">
      <c r="A31" s="2" t="s">
        <v>40</v>
      </c>
      <c r="B31" s="3"/>
      <c r="C31" s="3"/>
      <c r="D31" s="3"/>
      <c r="E31" s="3"/>
      <c r="F31" s="3"/>
      <c r="G31" s="3"/>
      <c r="H31" s="3"/>
      <c r="I31" s="3"/>
      <c r="J31" s="4"/>
      <c r="K31" s="18">
        <f>AI5+AI9-AI25</f>
        <v>533.3999999999999</v>
      </c>
      <c r="M31" s="2" t="s">
        <v>43</v>
      </c>
      <c r="N31" s="3"/>
      <c r="O31" s="3"/>
      <c r="P31" s="3"/>
      <c r="Q31" s="3"/>
      <c r="R31" s="3"/>
      <c r="S31" s="3"/>
      <c r="T31" s="3"/>
      <c r="U31" s="3"/>
      <c r="V31" s="4"/>
      <c r="W31" s="18">
        <f>K31+K35-K51</f>
        <v>711.1999999999998</v>
      </c>
      <c r="Y31" s="2" t="s">
        <v>45</v>
      </c>
      <c r="Z31" s="3"/>
      <c r="AA31" s="3"/>
      <c r="AB31" s="3"/>
      <c r="AC31" s="3"/>
      <c r="AD31" s="3"/>
      <c r="AE31" s="3"/>
      <c r="AF31" s="3"/>
      <c r="AG31" s="3"/>
      <c r="AH31" s="4"/>
      <c r="AI31" s="18">
        <f>W31+W35-W51</f>
        <v>888.9999999999997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5">
        <v>50.8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5">
        <v>50.8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v>50.8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7">
        <v>1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7">
        <v>1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7">
        <v>1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7">
        <v>7.46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7">
        <v>7.46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v>7.46</v>
      </c>
    </row>
    <row r="35" spans="1:35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8">
        <f>K32*K34</f>
        <v>378.96799999999996</v>
      </c>
      <c r="M35" s="2" t="s">
        <v>79</v>
      </c>
      <c r="N35" s="3"/>
      <c r="O35" s="3"/>
      <c r="P35" s="3"/>
      <c r="Q35" s="3"/>
      <c r="R35" s="3"/>
      <c r="S35" s="3"/>
      <c r="T35" s="3"/>
      <c r="U35" s="3"/>
      <c r="V35" s="4"/>
      <c r="W35" s="18">
        <f>W32*W34</f>
        <v>378.96799999999996</v>
      </c>
      <c r="Y35" s="2" t="s">
        <v>81</v>
      </c>
      <c r="Z35" s="3"/>
      <c r="AA35" s="3"/>
      <c r="AB35" s="3"/>
      <c r="AC35" s="3"/>
      <c r="AD35" s="3"/>
      <c r="AE35" s="3"/>
      <c r="AF35" s="3"/>
      <c r="AG35" s="3"/>
      <c r="AH35" s="4"/>
      <c r="AI35" s="18">
        <f>AI32*AI34</f>
        <v>378.96799999999996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8">
        <f>K32*3.75</f>
        <v>190.5</v>
      </c>
      <c r="M37" s="8" t="s">
        <v>37</v>
      </c>
      <c r="N37" s="3"/>
      <c r="O37" s="3"/>
      <c r="P37" s="3"/>
      <c r="Q37" s="3"/>
      <c r="R37" s="3"/>
      <c r="S37" s="3"/>
      <c r="T37" s="3"/>
      <c r="U37" s="3"/>
      <c r="V37" s="4"/>
      <c r="W37" s="18">
        <f>W32*3.75</f>
        <v>190.5</v>
      </c>
      <c r="Y37" s="8" t="s">
        <v>37</v>
      </c>
      <c r="Z37" s="3"/>
      <c r="AA37" s="3"/>
      <c r="AB37" s="3"/>
      <c r="AC37" s="3"/>
      <c r="AD37" s="3"/>
      <c r="AE37" s="3"/>
      <c r="AF37" s="3"/>
      <c r="AG37" s="3"/>
      <c r="AH37" s="4"/>
      <c r="AI37" s="18">
        <f>AI32*3.75</f>
        <v>190.5</v>
      </c>
    </row>
    <row r="38" spans="1:35" ht="15.75">
      <c r="A38" s="8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8">
        <f>K32*0.21</f>
        <v>10.668</v>
      </c>
      <c r="M38" s="8" t="s">
        <v>38</v>
      </c>
      <c r="N38" s="3"/>
      <c r="O38" s="3"/>
      <c r="P38" s="3"/>
      <c r="Q38" s="3"/>
      <c r="R38" s="3"/>
      <c r="S38" s="3"/>
      <c r="T38" s="3"/>
      <c r="U38" s="3"/>
      <c r="V38" s="4"/>
      <c r="W38" s="18">
        <f>W32*0.21</f>
        <v>10.668</v>
      </c>
      <c r="Y38" s="8" t="s">
        <v>38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AI32*0.21</f>
        <v>10.668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8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8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8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7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7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7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8">
        <f>K37+K38</f>
        <v>201.168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8">
        <f>W37+W38</f>
        <v>201.168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8">
        <f>AI37+AI38</f>
        <v>201.168</v>
      </c>
    </row>
    <row r="53" spans="1:33" ht="15">
      <c r="A53" s="1"/>
      <c r="B53" s="1" t="s">
        <v>26</v>
      </c>
      <c r="C53" s="1"/>
      <c r="D53" s="1"/>
      <c r="E53" s="1"/>
      <c r="F53" s="1"/>
      <c r="G53" s="1"/>
      <c r="H53" s="1"/>
      <c r="I53" s="1"/>
      <c r="M53" s="1"/>
      <c r="N53" s="1" t="s">
        <v>26</v>
      </c>
      <c r="O53" s="1"/>
      <c r="P53" s="1"/>
      <c r="Q53" s="1"/>
      <c r="R53" s="1"/>
      <c r="S53" s="1"/>
      <c r="T53" s="1"/>
      <c r="U53" s="1"/>
      <c r="Y53" s="1"/>
      <c r="Z53" s="1" t="s">
        <v>26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100</v>
      </c>
      <c r="C54" s="1"/>
      <c r="D54" s="1"/>
      <c r="E54" s="1"/>
      <c r="F54" s="1"/>
      <c r="G54" s="1"/>
      <c r="H54" s="1"/>
      <c r="I54" s="1"/>
      <c r="M54" s="1"/>
      <c r="N54" s="1" t="s">
        <v>101</v>
      </c>
      <c r="O54" s="1"/>
      <c r="P54" s="1"/>
      <c r="Q54" s="1"/>
      <c r="R54" s="1"/>
      <c r="S54" s="1"/>
      <c r="T54" s="1"/>
      <c r="U54" s="1"/>
      <c r="Y54" s="1"/>
      <c r="Z54" s="1" t="s">
        <v>102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4"/>
      <c r="K56" s="21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21"/>
      <c r="Y56" s="2" t="s">
        <v>48</v>
      </c>
      <c r="Z56" s="3"/>
      <c r="AA56" s="3"/>
      <c r="AB56" s="3"/>
      <c r="AC56" s="3"/>
      <c r="AD56" s="3"/>
      <c r="AE56" s="3"/>
      <c r="AF56" s="3"/>
      <c r="AG56" s="3"/>
      <c r="AH56" s="4"/>
      <c r="AI56" s="21"/>
    </row>
    <row r="57" spans="1:35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8">
        <f>AI31+AI35-AI51</f>
        <v>1066.7999999999997</v>
      </c>
      <c r="M57" s="2" t="s">
        <v>50</v>
      </c>
      <c r="N57" s="3"/>
      <c r="O57" s="3"/>
      <c r="P57" s="3"/>
      <c r="Q57" s="3"/>
      <c r="R57" s="3"/>
      <c r="S57" s="3"/>
      <c r="T57" s="3"/>
      <c r="U57" s="3"/>
      <c r="V57" s="4"/>
      <c r="W57" s="18">
        <f>K57+K61-K77</f>
        <v>1244.5999999999995</v>
      </c>
      <c r="X57" s="20"/>
      <c r="Y57" s="2" t="s">
        <v>51</v>
      </c>
      <c r="Z57" s="3"/>
      <c r="AA57" s="3"/>
      <c r="AB57" s="3"/>
      <c r="AC57" s="3"/>
      <c r="AD57" s="3"/>
      <c r="AE57" s="3"/>
      <c r="AF57" s="3"/>
      <c r="AG57" s="3"/>
      <c r="AH57" s="4"/>
      <c r="AI57" s="18">
        <f>W57+W61-W77</f>
        <v>1422.3999999999992</v>
      </c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5">
        <v>50.8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5">
        <v>50.8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v>50.8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7">
        <v>1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7">
        <v>2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v>2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7">
        <v>7.46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7">
        <v>7.46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7">
        <v>7.46</v>
      </c>
    </row>
    <row r="61" spans="1:35" ht="15">
      <c r="A61" s="2" t="s">
        <v>83</v>
      </c>
      <c r="B61" s="3"/>
      <c r="C61" s="3"/>
      <c r="D61" s="3"/>
      <c r="E61" s="3"/>
      <c r="F61" s="3"/>
      <c r="G61" s="3"/>
      <c r="H61" s="3"/>
      <c r="I61" s="3"/>
      <c r="J61" s="4"/>
      <c r="K61" s="18">
        <f>K58*K60</f>
        <v>378.96799999999996</v>
      </c>
      <c r="M61" s="2" t="s">
        <v>85</v>
      </c>
      <c r="N61" s="3"/>
      <c r="O61" s="3"/>
      <c r="P61" s="3"/>
      <c r="Q61" s="3"/>
      <c r="R61" s="3"/>
      <c r="S61" s="3"/>
      <c r="T61" s="3"/>
      <c r="U61" s="3"/>
      <c r="V61" s="4"/>
      <c r="W61" s="18">
        <f>W58*W60</f>
        <v>378.96799999999996</v>
      </c>
      <c r="Y61" s="2" t="s">
        <v>52</v>
      </c>
      <c r="Z61" s="3"/>
      <c r="AA61" s="3"/>
      <c r="AB61" s="3"/>
      <c r="AC61" s="3"/>
      <c r="AD61" s="3"/>
      <c r="AE61" s="3"/>
      <c r="AF61" s="3"/>
      <c r="AG61" s="3"/>
      <c r="AH61" s="4"/>
      <c r="AI61" s="18">
        <f>AI58*AI60</f>
        <v>378.96799999999996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37</v>
      </c>
      <c r="B63" s="3"/>
      <c r="C63" s="3"/>
      <c r="D63" s="3"/>
      <c r="E63" s="3"/>
      <c r="F63" s="3"/>
      <c r="G63" s="3"/>
      <c r="H63" s="3"/>
      <c r="I63" s="3"/>
      <c r="J63" s="4"/>
      <c r="K63" s="18">
        <f>K58*3.75</f>
        <v>190.5</v>
      </c>
      <c r="M63" s="8" t="s">
        <v>37</v>
      </c>
      <c r="N63" s="3"/>
      <c r="O63" s="3"/>
      <c r="P63" s="3"/>
      <c r="Q63" s="3"/>
      <c r="R63" s="3"/>
      <c r="S63" s="3"/>
      <c r="T63" s="3"/>
      <c r="U63" s="3"/>
      <c r="V63" s="4"/>
      <c r="W63" s="18">
        <f>W58*3.75</f>
        <v>190.5</v>
      </c>
      <c r="Y63" s="8" t="s">
        <v>37</v>
      </c>
      <c r="Z63" s="3"/>
      <c r="AA63" s="3"/>
      <c r="AB63" s="3"/>
      <c r="AC63" s="3"/>
      <c r="AD63" s="3"/>
      <c r="AE63" s="3"/>
      <c r="AF63" s="3"/>
      <c r="AG63" s="3"/>
      <c r="AH63" s="4"/>
      <c r="AI63" s="18">
        <f>AI58*3.75</f>
        <v>190.5</v>
      </c>
    </row>
    <row r="64" spans="1:35" ht="15.75">
      <c r="A64" s="8" t="s">
        <v>38</v>
      </c>
      <c r="B64" s="3"/>
      <c r="C64" s="3"/>
      <c r="D64" s="3"/>
      <c r="E64" s="3"/>
      <c r="F64" s="3"/>
      <c r="G64" s="3"/>
      <c r="H64" s="3"/>
      <c r="I64" s="3"/>
      <c r="J64" s="4"/>
      <c r="K64" s="18">
        <f>K58*0.21</f>
        <v>10.668</v>
      </c>
      <c r="M64" s="8" t="s">
        <v>38</v>
      </c>
      <c r="N64" s="3"/>
      <c r="O64" s="3"/>
      <c r="P64" s="3"/>
      <c r="Q64" s="3"/>
      <c r="R64" s="3"/>
      <c r="S64" s="3"/>
      <c r="T64" s="3"/>
      <c r="U64" s="3"/>
      <c r="V64" s="4"/>
      <c r="W64" s="18">
        <f>W58*0.21</f>
        <v>10.668</v>
      </c>
      <c r="Y64" s="8" t="s">
        <v>38</v>
      </c>
      <c r="Z64" s="3"/>
      <c r="AA64" s="3"/>
      <c r="AB64" s="3"/>
      <c r="AC64" s="3"/>
      <c r="AD64" s="3"/>
      <c r="AE64" s="3"/>
      <c r="AF64" s="3"/>
      <c r="AG64" s="3"/>
      <c r="AH64" s="4"/>
      <c r="AI64" s="18">
        <f>AI58*0.21</f>
        <v>10.668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8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8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8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7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7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7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8">
        <f>K63+K64</f>
        <v>201.168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8">
        <f>W63+W64</f>
        <v>201.168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8">
        <f>AI63+AI64</f>
        <v>201.168</v>
      </c>
    </row>
    <row r="79" spans="1:33" ht="15">
      <c r="A79" s="1"/>
      <c r="B79" s="1" t="s">
        <v>26</v>
      </c>
      <c r="C79" s="1"/>
      <c r="D79" s="1"/>
      <c r="E79" s="1"/>
      <c r="F79" s="1"/>
      <c r="G79" s="1"/>
      <c r="H79" s="1"/>
      <c r="I79" s="1"/>
      <c r="M79" s="1"/>
      <c r="N79" s="1" t="s">
        <v>26</v>
      </c>
      <c r="O79" s="1"/>
      <c r="P79" s="1"/>
      <c r="Q79" s="1"/>
      <c r="R79" s="1"/>
      <c r="S79" s="1"/>
      <c r="T79" s="1"/>
      <c r="U79" s="1"/>
      <c r="Y79" s="1"/>
      <c r="Z79" s="1" t="s">
        <v>26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99</v>
      </c>
      <c r="C80" s="1"/>
      <c r="D80" s="1"/>
      <c r="E80" s="1"/>
      <c r="F80" s="1"/>
      <c r="G80" s="1"/>
      <c r="H80" s="1"/>
      <c r="I80" s="1"/>
      <c r="M80" s="1"/>
      <c r="N80" s="1" t="s">
        <v>98</v>
      </c>
      <c r="O80" s="1"/>
      <c r="P80" s="1"/>
      <c r="Q80" s="1"/>
      <c r="R80" s="1"/>
      <c r="S80" s="1"/>
      <c r="T80" s="1"/>
      <c r="U80" s="1"/>
      <c r="Y80" s="1"/>
      <c r="Z80" s="1" t="s">
        <v>97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4"/>
      <c r="K82" s="21"/>
      <c r="M82" s="2" t="s">
        <v>56</v>
      </c>
      <c r="N82" s="3"/>
      <c r="O82" s="3"/>
      <c r="P82" s="3"/>
      <c r="Q82" s="3"/>
      <c r="R82" s="3"/>
      <c r="S82" s="3"/>
      <c r="T82" s="3"/>
      <c r="U82" s="3"/>
      <c r="V82" s="4"/>
      <c r="W82" s="21"/>
      <c r="Y82" s="2" t="s">
        <v>57</v>
      </c>
      <c r="Z82" s="3"/>
      <c r="AA82" s="3"/>
      <c r="AB82" s="3"/>
      <c r="AC82" s="3"/>
      <c r="AD82" s="3"/>
      <c r="AE82" s="3"/>
      <c r="AF82" s="3"/>
      <c r="AG82" s="3"/>
      <c r="AH82" s="4"/>
      <c r="AI82" s="21"/>
    </row>
    <row r="83" spans="1:35" ht="15">
      <c r="A83" s="2" t="s">
        <v>58</v>
      </c>
      <c r="B83" s="3"/>
      <c r="C83" s="3"/>
      <c r="D83" s="3"/>
      <c r="E83" s="3"/>
      <c r="F83" s="3"/>
      <c r="G83" s="3"/>
      <c r="H83" s="3"/>
      <c r="I83" s="3"/>
      <c r="J83" s="4"/>
      <c r="K83" s="18">
        <f>AI57+AI61-AI77</f>
        <v>1600.199999999999</v>
      </c>
      <c r="M83" s="2" t="s">
        <v>59</v>
      </c>
      <c r="N83" s="3"/>
      <c r="O83" s="3"/>
      <c r="P83" s="3"/>
      <c r="Q83" s="3"/>
      <c r="R83" s="3"/>
      <c r="S83" s="3"/>
      <c r="T83" s="3"/>
      <c r="U83" s="3"/>
      <c r="V83" s="4"/>
      <c r="W83" s="18">
        <f>K83+K87-K103</f>
        <v>1777.9999999999986</v>
      </c>
      <c r="X83" s="20"/>
      <c r="Y83" s="2" t="s">
        <v>92</v>
      </c>
      <c r="Z83" s="3"/>
      <c r="AA83" s="3"/>
      <c r="AB83" s="3"/>
      <c r="AC83" s="3"/>
      <c r="AD83" s="3"/>
      <c r="AE83" s="3"/>
      <c r="AF83" s="3"/>
      <c r="AG83" s="3"/>
      <c r="AH83" s="4"/>
      <c r="AI83" s="18">
        <f>W83+W87-W103</f>
        <v>2137.7999999999984</v>
      </c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5">
        <v>50.8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5">
        <v>102.8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v>102.8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7">
        <v>1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7">
        <v>2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7">
        <v>2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7">
        <v>7.46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7">
        <v>7.46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v>7.46</v>
      </c>
    </row>
    <row r="87" spans="1:35" ht="15">
      <c r="A87" s="2" t="s">
        <v>88</v>
      </c>
      <c r="B87" s="3"/>
      <c r="C87" s="3"/>
      <c r="D87" s="3"/>
      <c r="E87" s="3"/>
      <c r="F87" s="3"/>
      <c r="G87" s="3"/>
      <c r="H87" s="3"/>
      <c r="I87" s="3"/>
      <c r="J87" s="4"/>
      <c r="K87" s="18">
        <f>K84*K86</f>
        <v>378.96799999999996</v>
      </c>
      <c r="M87" s="2" t="s">
        <v>90</v>
      </c>
      <c r="N87" s="3"/>
      <c r="O87" s="3"/>
      <c r="P87" s="3"/>
      <c r="Q87" s="3"/>
      <c r="R87" s="3"/>
      <c r="S87" s="3"/>
      <c r="T87" s="3"/>
      <c r="U87" s="3"/>
      <c r="V87" s="4"/>
      <c r="W87" s="18">
        <f>W84*W86</f>
        <v>766.8879999999999</v>
      </c>
      <c r="Y87" s="2" t="s">
        <v>60</v>
      </c>
      <c r="Z87" s="3"/>
      <c r="AA87" s="3"/>
      <c r="AB87" s="3"/>
      <c r="AC87" s="3"/>
      <c r="AD87" s="3"/>
      <c r="AE87" s="3"/>
      <c r="AF87" s="3"/>
      <c r="AG87" s="3"/>
      <c r="AH87" s="4"/>
      <c r="AI87" s="18">
        <f>W87</f>
        <v>766.8879999999999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37</v>
      </c>
      <c r="B89" s="3"/>
      <c r="C89" s="3"/>
      <c r="D89" s="3"/>
      <c r="E89" s="3"/>
      <c r="F89" s="3"/>
      <c r="G89" s="3"/>
      <c r="H89" s="3"/>
      <c r="I89" s="3"/>
      <c r="J89" s="4"/>
      <c r="K89" s="18">
        <f>K84*3.75</f>
        <v>190.5</v>
      </c>
      <c r="M89" s="8" t="s">
        <v>37</v>
      </c>
      <c r="N89" s="3"/>
      <c r="O89" s="3"/>
      <c r="P89" s="3"/>
      <c r="Q89" s="3"/>
      <c r="R89" s="3"/>
      <c r="S89" s="3"/>
      <c r="T89" s="3"/>
      <c r="U89" s="3"/>
      <c r="V89" s="4"/>
      <c r="W89" s="18">
        <f>W84*3.75</f>
        <v>385.5</v>
      </c>
      <c r="Y89" s="8" t="s">
        <v>37</v>
      </c>
      <c r="Z89" s="3"/>
      <c r="AA89" s="3"/>
      <c r="AB89" s="3"/>
      <c r="AC89" s="3"/>
      <c r="AD89" s="3"/>
      <c r="AE89" s="3"/>
      <c r="AF89" s="3"/>
      <c r="AG89" s="3"/>
      <c r="AH89" s="4"/>
      <c r="AI89" s="18">
        <f>AI84*3.75</f>
        <v>385.5</v>
      </c>
    </row>
    <row r="90" spans="1:35" ht="15.75">
      <c r="A90" s="8" t="s">
        <v>38</v>
      </c>
      <c r="B90" s="3"/>
      <c r="C90" s="3"/>
      <c r="D90" s="3"/>
      <c r="E90" s="3"/>
      <c r="F90" s="3"/>
      <c r="G90" s="3"/>
      <c r="H90" s="3"/>
      <c r="I90" s="3"/>
      <c r="J90" s="4"/>
      <c r="K90" s="18">
        <f>K84*0.21</f>
        <v>10.668</v>
      </c>
      <c r="M90" s="8" t="s">
        <v>38</v>
      </c>
      <c r="N90" s="3"/>
      <c r="O90" s="3"/>
      <c r="P90" s="3"/>
      <c r="Q90" s="3"/>
      <c r="R90" s="3"/>
      <c r="S90" s="3"/>
      <c r="T90" s="3"/>
      <c r="U90" s="3"/>
      <c r="V90" s="4"/>
      <c r="W90" s="18">
        <f>W84*0.21</f>
        <v>21.587999999999997</v>
      </c>
      <c r="Y90" s="8" t="s">
        <v>38</v>
      </c>
      <c r="Z90" s="3"/>
      <c r="AA90" s="3"/>
      <c r="AB90" s="3"/>
      <c r="AC90" s="3"/>
      <c r="AD90" s="3"/>
      <c r="AE90" s="3"/>
      <c r="AF90" s="3"/>
      <c r="AG90" s="3"/>
      <c r="AH90" s="4"/>
      <c r="AI90" s="18">
        <f>AI84*0.21</f>
        <v>21.587999999999997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8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8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8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7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7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7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8">
        <f>K89+K90</f>
        <v>201.168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8">
        <f>W89+W90</f>
        <v>407.088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8">
        <f>AI89+AI90</f>
        <v>407.088</v>
      </c>
    </row>
    <row r="106" ht="12.75">
      <c r="AI106" s="20">
        <f>AI83+AI87-AI103</f>
        <v>2497.599999999998</v>
      </c>
    </row>
    <row r="107" spans="1:35" ht="15.75">
      <c r="A107" s="26"/>
      <c r="B107" s="27"/>
      <c r="C107" s="27"/>
      <c r="D107" s="27"/>
      <c r="E107" s="27"/>
      <c r="F107" s="27"/>
      <c r="G107" s="27"/>
      <c r="H107" s="27"/>
      <c r="I107" s="27"/>
      <c r="J107" s="28"/>
      <c r="K107" s="29"/>
      <c r="L107" s="28"/>
      <c r="M107" s="26"/>
      <c r="N107" s="27"/>
      <c r="O107" s="27"/>
      <c r="P107" s="27"/>
      <c r="Q107" s="27"/>
      <c r="R107" s="27"/>
      <c r="S107" s="27"/>
      <c r="T107" s="27"/>
      <c r="U107" s="27"/>
      <c r="V107" s="28"/>
      <c r="W107" s="29"/>
      <c r="X107" s="28"/>
      <c r="Y107" s="26"/>
      <c r="Z107" s="27"/>
      <c r="AA107" s="27"/>
      <c r="AB107" s="27"/>
      <c r="AC107" s="27"/>
      <c r="AD107" s="27"/>
      <c r="AE107" s="27"/>
      <c r="AF107" s="27"/>
      <c r="AG107" s="27"/>
      <c r="AH107" s="28"/>
      <c r="AI107" s="29"/>
    </row>
    <row r="108" spans="1:35" ht="15.75">
      <c r="A108" s="26"/>
      <c r="B108" s="27"/>
      <c r="C108" s="27"/>
      <c r="D108" s="27"/>
      <c r="E108" s="27"/>
      <c r="F108" s="27"/>
      <c r="G108" s="27"/>
      <c r="H108" s="27"/>
      <c r="I108" s="27"/>
      <c r="J108" s="28"/>
      <c r="K108" s="29"/>
      <c r="L108" s="28"/>
      <c r="M108" s="26"/>
      <c r="N108" s="27"/>
      <c r="O108" s="27"/>
      <c r="P108" s="27"/>
      <c r="Q108" s="27"/>
      <c r="R108" s="27"/>
      <c r="S108" s="27"/>
      <c r="T108" s="27"/>
      <c r="U108" s="27"/>
      <c r="V108" s="28"/>
      <c r="W108" s="29"/>
      <c r="X108" s="28"/>
      <c r="Y108" s="26"/>
      <c r="Z108" s="27"/>
      <c r="AA108" s="27"/>
      <c r="AB108" s="27"/>
      <c r="AC108" s="27"/>
      <c r="AD108" s="27"/>
      <c r="AE108" s="27"/>
      <c r="AF108" s="27"/>
      <c r="AG108" s="27"/>
      <c r="AH108" s="28"/>
      <c r="AI108" s="29"/>
    </row>
    <row r="109" spans="1:35" ht="15.75">
      <c r="A109" s="26"/>
      <c r="B109" s="26"/>
      <c r="C109" s="26"/>
      <c r="D109" s="26"/>
      <c r="E109" s="26"/>
      <c r="F109" s="26"/>
      <c r="G109" s="26"/>
      <c r="H109" s="26"/>
      <c r="I109" s="27"/>
      <c r="J109" s="28"/>
      <c r="K109" s="30"/>
      <c r="L109" s="28"/>
      <c r="M109" s="26"/>
      <c r="N109" s="26"/>
      <c r="O109" s="26"/>
      <c r="P109" s="26"/>
      <c r="Q109" s="26"/>
      <c r="R109" s="26"/>
      <c r="S109" s="26"/>
      <c r="T109" s="26"/>
      <c r="U109" s="27"/>
      <c r="V109" s="28"/>
      <c r="W109" s="30"/>
      <c r="X109" s="28"/>
      <c r="Y109" s="26"/>
      <c r="Z109" s="26"/>
      <c r="AA109" s="26"/>
      <c r="AB109" s="26"/>
      <c r="AC109" s="26"/>
      <c r="AD109" s="26"/>
      <c r="AE109" s="26"/>
      <c r="AF109" s="26"/>
      <c r="AG109" s="27"/>
      <c r="AH109" s="28"/>
      <c r="AI109" s="30"/>
    </row>
    <row r="110" spans="1:35" ht="15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8"/>
      <c r="L110" s="28"/>
      <c r="M110" s="27"/>
      <c r="N110" s="27"/>
      <c r="O110" s="27"/>
      <c r="P110" s="27"/>
      <c r="Q110" s="27"/>
      <c r="R110" s="27"/>
      <c r="S110" s="27"/>
      <c r="T110" s="27"/>
      <c r="U110" s="27"/>
      <c r="V110" s="28"/>
      <c r="W110" s="28"/>
      <c r="X110" s="28"/>
      <c r="Y110" s="27"/>
      <c r="Z110" s="27"/>
      <c r="AA110" s="27"/>
      <c r="AB110" s="27"/>
      <c r="AC110" s="27"/>
      <c r="AD110" s="27"/>
      <c r="AE110" s="27"/>
      <c r="AF110" s="27"/>
      <c r="AG110" s="27"/>
      <c r="AH110" s="28"/>
      <c r="AI110" s="28"/>
    </row>
    <row r="111" spans="1:35" ht="15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8"/>
      <c r="L111" s="28"/>
      <c r="M111" s="27"/>
      <c r="N111" s="27"/>
      <c r="O111" s="27"/>
      <c r="P111" s="27"/>
      <c r="Q111" s="27"/>
      <c r="R111" s="27"/>
      <c r="S111" s="27"/>
      <c r="T111" s="27"/>
      <c r="U111" s="27"/>
      <c r="V111" s="28"/>
      <c r="W111" s="28"/>
      <c r="X111" s="28"/>
      <c r="Y111" s="27"/>
      <c r="Z111" s="27"/>
      <c r="AA111" s="27"/>
      <c r="AB111" s="27"/>
      <c r="AC111" s="27"/>
      <c r="AD111" s="27"/>
      <c r="AE111" s="27"/>
      <c r="AF111" s="27"/>
      <c r="AG111" s="27"/>
      <c r="AH111" s="28"/>
      <c r="AI111" s="28"/>
    </row>
    <row r="112" spans="1:35" ht="15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8"/>
      <c r="L112" s="28"/>
      <c r="M112" s="27"/>
      <c r="N112" s="27"/>
      <c r="O112" s="27"/>
      <c r="P112" s="27"/>
      <c r="Q112" s="27"/>
      <c r="R112" s="27"/>
      <c r="S112" s="27"/>
      <c r="T112" s="27"/>
      <c r="U112" s="27"/>
      <c r="V112" s="28"/>
      <c r="W112" s="28"/>
      <c r="X112" s="28"/>
      <c r="Y112" s="27"/>
      <c r="Z112" s="27"/>
      <c r="AA112" s="27"/>
      <c r="AB112" s="27"/>
      <c r="AC112" s="27"/>
      <c r="AD112" s="27"/>
      <c r="AE112" s="27"/>
      <c r="AF112" s="27"/>
      <c r="AG112" s="27"/>
      <c r="AH112" s="28"/>
      <c r="AI112" s="28"/>
    </row>
    <row r="113" spans="1:35" ht="15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8"/>
      <c r="L113" s="28"/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28"/>
      <c r="X113" s="28"/>
      <c r="Y113" s="27"/>
      <c r="Z113" s="27"/>
      <c r="AA113" s="27"/>
      <c r="AB113" s="27"/>
      <c r="AC113" s="27"/>
      <c r="AD113" s="27"/>
      <c r="AE113" s="27"/>
      <c r="AF113" s="27"/>
      <c r="AG113" s="27"/>
      <c r="AH113" s="28"/>
      <c r="AI113" s="28"/>
    </row>
    <row r="114" spans="1:35" ht="15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8"/>
      <c r="L114" s="28"/>
      <c r="M114" s="27"/>
      <c r="N114" s="27"/>
      <c r="O114" s="27"/>
      <c r="P114" s="27"/>
      <c r="Q114" s="27"/>
      <c r="R114" s="27"/>
      <c r="S114" s="27"/>
      <c r="T114" s="27"/>
      <c r="U114" s="27"/>
      <c r="V114" s="28"/>
      <c r="W114" s="28"/>
      <c r="X114" s="28"/>
      <c r="Y114" s="27"/>
      <c r="Z114" s="27"/>
      <c r="AA114" s="27"/>
      <c r="AB114" s="27"/>
      <c r="AC114" s="27"/>
      <c r="AD114" s="27"/>
      <c r="AE114" s="27"/>
      <c r="AF114" s="27"/>
      <c r="AG114" s="27"/>
      <c r="AH114" s="28"/>
      <c r="AI114" s="28"/>
    </row>
    <row r="115" spans="1:35" ht="15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8"/>
      <c r="L115" s="28"/>
      <c r="M115" s="27"/>
      <c r="N115" s="27"/>
      <c r="O115" s="27"/>
      <c r="P115" s="27"/>
      <c r="Q115" s="27"/>
      <c r="R115" s="27"/>
      <c r="S115" s="27"/>
      <c r="T115" s="27"/>
      <c r="U115" s="27"/>
      <c r="V115" s="28"/>
      <c r="W115" s="28"/>
      <c r="X115" s="28"/>
      <c r="Y115" s="27"/>
      <c r="Z115" s="27"/>
      <c r="AA115" s="27"/>
      <c r="AB115" s="27"/>
      <c r="AC115" s="27"/>
      <c r="AD115" s="27"/>
      <c r="AE115" s="27"/>
      <c r="AF115" s="27"/>
      <c r="AG115" s="27"/>
      <c r="AH115" s="28"/>
      <c r="AI115" s="28"/>
    </row>
    <row r="116" spans="1:35" ht="15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8"/>
      <c r="L116" s="28"/>
      <c r="M116" s="27"/>
      <c r="N116" s="27"/>
      <c r="O116" s="27"/>
      <c r="P116" s="27"/>
      <c r="Q116" s="27"/>
      <c r="R116" s="27"/>
      <c r="S116" s="27"/>
      <c r="T116" s="27"/>
      <c r="U116" s="27"/>
      <c r="V116" s="28"/>
      <c r="W116" s="28"/>
      <c r="X116" s="28"/>
      <c r="Y116" s="27"/>
      <c r="Z116" s="27"/>
      <c r="AA116" s="27"/>
      <c r="AB116" s="27"/>
      <c r="AC116" s="27"/>
      <c r="AD116" s="27"/>
      <c r="AE116" s="27"/>
      <c r="AF116" s="27"/>
      <c r="AG116" s="27"/>
      <c r="AH116" s="28"/>
      <c r="AI116" s="28"/>
    </row>
    <row r="117" spans="1:35" ht="15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8"/>
      <c r="L117" s="28"/>
      <c r="M117" s="27"/>
      <c r="N117" s="27"/>
      <c r="O117" s="27"/>
      <c r="P117" s="27"/>
      <c r="Q117" s="27"/>
      <c r="R117" s="27"/>
      <c r="S117" s="27"/>
      <c r="T117" s="27"/>
      <c r="U117" s="27"/>
      <c r="V117" s="28"/>
      <c r="W117" s="28"/>
      <c r="X117" s="28"/>
      <c r="Y117" s="27"/>
      <c r="Z117" s="27"/>
      <c r="AA117" s="27"/>
      <c r="AB117" s="27"/>
      <c r="AC117" s="27"/>
      <c r="AD117" s="27"/>
      <c r="AE117" s="27"/>
      <c r="AF117" s="27"/>
      <c r="AG117" s="27"/>
      <c r="AH117" s="28"/>
      <c r="AI117" s="28"/>
    </row>
    <row r="118" spans="1:35" ht="15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7"/>
      <c r="N118" s="27"/>
      <c r="O118" s="27"/>
      <c r="P118" s="27"/>
      <c r="Q118" s="27"/>
      <c r="R118" s="27"/>
      <c r="S118" s="27"/>
      <c r="T118" s="27"/>
      <c r="U118" s="27"/>
      <c r="V118" s="28"/>
      <c r="W118" s="28"/>
      <c r="X118" s="28"/>
      <c r="Y118" s="27"/>
      <c r="Z118" s="27"/>
      <c r="AA118" s="27"/>
      <c r="AB118" s="27"/>
      <c r="AC118" s="27"/>
      <c r="AD118" s="27"/>
      <c r="AE118" s="27"/>
      <c r="AF118" s="27"/>
      <c r="AG118" s="27"/>
      <c r="AH118" s="28"/>
      <c r="AI118" s="28"/>
    </row>
    <row r="119" spans="1:35" ht="15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8"/>
      <c r="L119" s="28"/>
      <c r="M119" s="27"/>
      <c r="N119" s="27"/>
      <c r="O119" s="27"/>
      <c r="P119" s="27"/>
      <c r="Q119" s="27"/>
      <c r="R119" s="27"/>
      <c r="S119" s="27"/>
      <c r="T119" s="27"/>
      <c r="U119" s="27"/>
      <c r="V119" s="28"/>
      <c r="W119" s="28"/>
      <c r="X119" s="28"/>
      <c r="Y119" s="27"/>
      <c r="Z119" s="27"/>
      <c r="AA119" s="27"/>
      <c r="AB119" s="27"/>
      <c r="AC119" s="27"/>
      <c r="AD119" s="27"/>
      <c r="AE119" s="27"/>
      <c r="AF119" s="27"/>
      <c r="AG119" s="27"/>
      <c r="AH119" s="28"/>
      <c r="AI119" s="28"/>
    </row>
    <row r="120" spans="1:35" ht="15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9"/>
      <c r="L120" s="28"/>
      <c r="M120" s="27"/>
      <c r="N120" s="27"/>
      <c r="O120" s="27"/>
      <c r="P120" s="27"/>
      <c r="Q120" s="27"/>
      <c r="R120" s="27"/>
      <c r="S120" s="27"/>
      <c r="T120" s="27"/>
      <c r="U120" s="27"/>
      <c r="V120" s="28"/>
      <c r="W120" s="29"/>
      <c r="X120" s="28"/>
      <c r="Y120" s="27"/>
      <c r="Z120" s="27"/>
      <c r="AA120" s="27"/>
      <c r="AB120" s="27"/>
      <c r="AC120" s="27"/>
      <c r="AD120" s="27"/>
      <c r="AE120" s="27"/>
      <c r="AF120" s="27"/>
      <c r="AG120" s="27"/>
      <c r="AH120" s="28"/>
      <c r="AI120" s="29"/>
    </row>
    <row r="121" spans="1:35" ht="15.75">
      <c r="A121" s="28"/>
      <c r="B121" s="26"/>
      <c r="C121" s="30"/>
      <c r="D121" s="30"/>
      <c r="E121" s="28"/>
      <c r="F121" s="28"/>
      <c r="G121" s="28"/>
      <c r="H121" s="28"/>
      <c r="I121" s="28"/>
      <c r="J121" s="28"/>
      <c r="K121" s="28"/>
      <c r="L121" s="28"/>
      <c r="M121" s="28"/>
      <c r="N121" s="26"/>
      <c r="O121" s="30"/>
      <c r="P121" s="30"/>
      <c r="Q121" s="28"/>
      <c r="R121" s="28"/>
      <c r="S121" s="28"/>
      <c r="T121" s="28"/>
      <c r="U121" s="28"/>
      <c r="V121" s="28"/>
      <c r="W121" s="28"/>
      <c r="X121" s="28"/>
      <c r="Y121" s="28"/>
      <c r="Z121" s="26"/>
      <c r="AA121" s="30"/>
      <c r="AB121" s="30"/>
      <c r="AC121" s="28"/>
      <c r="AD121" s="28"/>
      <c r="AE121" s="28"/>
      <c r="AF121" s="28"/>
      <c r="AG121" s="28"/>
      <c r="AH121" s="28"/>
      <c r="AI121" s="28"/>
    </row>
    <row r="122" spans="1:35" ht="1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31"/>
      <c r="L122" s="28"/>
      <c r="M122" s="27"/>
      <c r="N122" s="28"/>
      <c r="O122" s="28"/>
      <c r="P122" s="28"/>
      <c r="Q122" s="28"/>
      <c r="R122" s="28"/>
      <c r="S122" s="28"/>
      <c r="T122" s="28"/>
      <c r="U122" s="28"/>
      <c r="V122" s="28"/>
      <c r="W122" s="31"/>
      <c r="X122" s="28"/>
      <c r="Y122" s="27"/>
      <c r="Z122" s="28"/>
      <c r="AA122" s="28"/>
      <c r="AB122" s="28"/>
      <c r="AC122" s="28"/>
      <c r="AD122" s="28"/>
      <c r="AE122" s="28"/>
      <c r="AF122" s="28"/>
      <c r="AG122" s="28"/>
      <c r="AH122" s="28"/>
      <c r="AI122" s="31"/>
    </row>
    <row r="123" spans="1:35" ht="1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31"/>
      <c r="L123" s="28"/>
      <c r="M123" s="27"/>
      <c r="N123" s="28"/>
      <c r="O123" s="28"/>
      <c r="P123" s="28"/>
      <c r="Q123" s="28"/>
      <c r="R123" s="28"/>
      <c r="S123" s="28"/>
      <c r="T123" s="28"/>
      <c r="U123" s="28"/>
      <c r="V123" s="28"/>
      <c r="W123" s="31"/>
      <c r="X123" s="28"/>
      <c r="Y123" s="27"/>
      <c r="Z123" s="28"/>
      <c r="AA123" s="28"/>
      <c r="AB123" s="28"/>
      <c r="AC123" s="28"/>
      <c r="AD123" s="28"/>
      <c r="AE123" s="28"/>
      <c r="AF123" s="28"/>
      <c r="AG123" s="28"/>
      <c r="AH123" s="28"/>
      <c r="AI123" s="31"/>
    </row>
    <row r="124" spans="1:35" ht="1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31"/>
      <c r="L124" s="28"/>
      <c r="M124" s="27"/>
      <c r="N124" s="28"/>
      <c r="O124" s="28"/>
      <c r="P124" s="28"/>
      <c r="Q124" s="28"/>
      <c r="R124" s="28"/>
      <c r="S124" s="28"/>
      <c r="T124" s="28"/>
      <c r="U124" s="28"/>
      <c r="V124" s="28"/>
      <c r="W124" s="31"/>
      <c r="X124" s="28"/>
      <c r="Y124" s="27"/>
      <c r="Z124" s="28"/>
      <c r="AA124" s="28"/>
      <c r="AB124" s="28"/>
      <c r="AC124" s="28"/>
      <c r="AD124" s="28"/>
      <c r="AE124" s="28"/>
      <c r="AF124" s="28"/>
      <c r="AG124" s="28"/>
      <c r="AH124" s="28"/>
      <c r="AI124" s="31"/>
    </row>
    <row r="125" spans="1:35" ht="1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7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7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ht="1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7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7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ht="1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7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7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9" ht="12.75">
      <c r="AI129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A1">
      <selection activeCell="A1" sqref="A1:AI106"/>
    </sheetView>
  </sheetViews>
  <sheetFormatPr defaultColWidth="9.00390625" defaultRowHeight="12.75"/>
  <cols>
    <col min="10" max="10" width="18.375" style="0" customWidth="1"/>
    <col min="22" max="22" width="17.25390625" style="0" customWidth="1"/>
    <col min="34" max="34" width="17.75390625" style="0" customWidth="1"/>
  </cols>
  <sheetData>
    <row r="1" spans="1:33" ht="15">
      <c r="A1" s="1"/>
      <c r="B1" s="1" t="s">
        <v>26</v>
      </c>
      <c r="C1" s="1"/>
      <c r="D1" s="1"/>
      <c r="E1" s="1"/>
      <c r="F1" s="1"/>
      <c r="G1" s="1"/>
      <c r="H1" s="1"/>
      <c r="I1" s="1"/>
      <c r="M1" s="1"/>
      <c r="N1" s="1" t="s">
        <v>26</v>
      </c>
      <c r="O1" s="1"/>
      <c r="P1" s="1"/>
      <c r="Q1" s="1"/>
      <c r="R1" s="1"/>
      <c r="S1" s="1"/>
      <c r="T1" s="1"/>
      <c r="U1" s="1"/>
      <c r="Y1" s="1"/>
      <c r="Z1" s="1" t="s">
        <v>26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73</v>
      </c>
      <c r="C2" s="1"/>
      <c r="D2" s="1"/>
      <c r="E2" s="1"/>
      <c r="F2" s="1"/>
      <c r="G2" s="1"/>
      <c r="H2" s="1"/>
      <c r="I2" s="1"/>
      <c r="M2" s="1"/>
      <c r="N2" s="1" t="s">
        <v>74</v>
      </c>
      <c r="O2" s="1"/>
      <c r="P2" s="1"/>
      <c r="Q2" s="1"/>
      <c r="R2" s="1"/>
      <c r="S2" s="1"/>
      <c r="T2" s="1"/>
      <c r="U2" s="1"/>
      <c r="Y2" s="1"/>
      <c r="Z2" s="1" t="s">
        <v>76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27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32</v>
      </c>
      <c r="N5" s="3"/>
      <c r="O5" s="3"/>
      <c r="P5" s="3"/>
      <c r="Q5" s="3"/>
      <c r="R5" s="3"/>
      <c r="S5" s="3"/>
      <c r="T5" s="3"/>
      <c r="U5" s="3"/>
      <c r="V5" s="4"/>
      <c r="W5" s="18">
        <f>K9-K25</f>
        <v>177.79999999999995</v>
      </c>
      <c r="Y5" s="2" t="s">
        <v>33</v>
      </c>
      <c r="Z5" s="3"/>
      <c r="AA5" s="3"/>
      <c r="AB5" s="3"/>
      <c r="AC5" s="3"/>
      <c r="AD5" s="3"/>
      <c r="AE5" s="3"/>
      <c r="AF5" s="3"/>
      <c r="AG5" s="3"/>
      <c r="AH5" s="4"/>
      <c r="AI5" s="18">
        <f>W5+W9-W25</f>
        <v>355.5999999999999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50.8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v>50.8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v>50.8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v>1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7">
        <v>7.46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7">
        <v>7.46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7">
        <v>7.46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378.96799999999996</v>
      </c>
      <c r="M9" s="2" t="s">
        <v>75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378.96799999999996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AI6*AI8</f>
        <v>378.96799999999996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37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190.5</v>
      </c>
      <c r="M11" s="8" t="s">
        <v>37</v>
      </c>
      <c r="N11" s="3"/>
      <c r="O11" s="3"/>
      <c r="P11" s="3"/>
      <c r="Q11" s="3"/>
      <c r="R11" s="3"/>
      <c r="S11" s="3"/>
      <c r="T11" s="3"/>
      <c r="U11" s="3"/>
      <c r="V11" s="4"/>
      <c r="W11" s="18">
        <f>W6*3.75</f>
        <v>190.5</v>
      </c>
      <c r="Y11" s="8" t="s">
        <v>37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AI6*3.75</f>
        <v>190.5</v>
      </c>
    </row>
    <row r="12" spans="1:35" ht="15.75">
      <c r="A12" s="8" t="s">
        <v>38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10.668</v>
      </c>
      <c r="M12" s="8" t="s">
        <v>38</v>
      </c>
      <c r="N12" s="3"/>
      <c r="O12" s="3"/>
      <c r="P12" s="3"/>
      <c r="Q12" s="3"/>
      <c r="R12" s="3"/>
      <c r="S12" s="3"/>
      <c r="T12" s="3"/>
      <c r="U12" s="3"/>
      <c r="V12" s="4"/>
      <c r="W12" s="18">
        <f>W6*0.21</f>
        <v>10.668</v>
      </c>
      <c r="Y12" s="8" t="s">
        <v>38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AI6*0.21</f>
        <v>10.668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201.168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201.168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201.168</v>
      </c>
    </row>
    <row r="27" spans="1:33" ht="15">
      <c r="A27" s="1"/>
      <c r="B27" s="1" t="s">
        <v>26</v>
      </c>
      <c r="C27" s="1"/>
      <c r="D27" s="1"/>
      <c r="E27" s="1"/>
      <c r="F27" s="1"/>
      <c r="G27" s="1"/>
      <c r="H27" s="1"/>
      <c r="I27" s="1"/>
      <c r="M27" s="1"/>
      <c r="N27" s="1" t="s">
        <v>26</v>
      </c>
      <c r="O27" s="1"/>
      <c r="P27" s="1"/>
      <c r="Q27" s="1"/>
      <c r="R27" s="1"/>
      <c r="S27" s="1"/>
      <c r="T27" s="1"/>
      <c r="U27" s="1"/>
      <c r="Y27" s="1"/>
      <c r="Z27" s="1" t="s">
        <v>26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77</v>
      </c>
      <c r="C28" s="1"/>
      <c r="D28" s="1"/>
      <c r="E28" s="1"/>
      <c r="F28" s="1"/>
      <c r="G28" s="1"/>
      <c r="H28" s="1"/>
      <c r="I28" s="1"/>
      <c r="M28" s="1"/>
      <c r="N28" s="1" t="s">
        <v>78</v>
      </c>
      <c r="O28" s="1"/>
      <c r="P28" s="1"/>
      <c r="Q28" s="1"/>
      <c r="R28" s="1"/>
      <c r="S28" s="1"/>
      <c r="T28" s="1"/>
      <c r="U28" s="1"/>
      <c r="Y28" s="1"/>
      <c r="Z28" s="1" t="s">
        <v>80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39</v>
      </c>
      <c r="B30" s="3"/>
      <c r="C30" s="3"/>
      <c r="D30" s="3"/>
      <c r="E30" s="3"/>
      <c r="F30" s="3"/>
      <c r="G30" s="3"/>
      <c r="H30" s="3"/>
      <c r="I30" s="3"/>
      <c r="J30" s="4"/>
      <c r="K30" s="21"/>
      <c r="M30" s="2" t="s">
        <v>42</v>
      </c>
      <c r="N30" s="3"/>
      <c r="O30" s="3"/>
      <c r="P30" s="3"/>
      <c r="Q30" s="3"/>
      <c r="R30" s="3"/>
      <c r="S30" s="3"/>
      <c r="T30" s="3"/>
      <c r="U30" s="3"/>
      <c r="V30" s="4"/>
      <c r="W30" s="21"/>
      <c r="Y30" s="2" t="s">
        <v>44</v>
      </c>
      <c r="Z30" s="3"/>
      <c r="AA30" s="3"/>
      <c r="AB30" s="3"/>
      <c r="AC30" s="3"/>
      <c r="AD30" s="3"/>
      <c r="AE30" s="3"/>
      <c r="AF30" s="3"/>
      <c r="AG30" s="3"/>
      <c r="AH30" s="4"/>
      <c r="AI30" s="21"/>
    </row>
    <row r="31" spans="1:35" ht="15">
      <c r="A31" s="2" t="s">
        <v>40</v>
      </c>
      <c r="B31" s="3"/>
      <c r="C31" s="3"/>
      <c r="D31" s="3"/>
      <c r="E31" s="3"/>
      <c r="F31" s="3"/>
      <c r="G31" s="3"/>
      <c r="H31" s="3"/>
      <c r="I31" s="3"/>
      <c r="J31" s="4"/>
      <c r="K31" s="18">
        <f>AI5+AI9-AI25</f>
        <v>533.3999999999999</v>
      </c>
      <c r="M31" s="2" t="s">
        <v>43</v>
      </c>
      <c r="N31" s="3"/>
      <c r="O31" s="3"/>
      <c r="P31" s="3"/>
      <c r="Q31" s="3"/>
      <c r="R31" s="3"/>
      <c r="S31" s="3"/>
      <c r="T31" s="3"/>
      <c r="U31" s="3"/>
      <c r="V31" s="4"/>
      <c r="W31" s="18">
        <f>K31+K35-K51</f>
        <v>711.1999999999998</v>
      </c>
      <c r="Y31" s="2" t="s">
        <v>45</v>
      </c>
      <c r="Z31" s="3"/>
      <c r="AA31" s="3"/>
      <c r="AB31" s="3"/>
      <c r="AC31" s="3"/>
      <c r="AD31" s="3"/>
      <c r="AE31" s="3"/>
      <c r="AF31" s="3"/>
      <c r="AG31" s="3"/>
      <c r="AH31" s="4"/>
      <c r="AI31" s="18">
        <f>W31+W35-W51</f>
        <v>888.9999999999997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5">
        <v>50.8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5">
        <v>50.8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v>50.8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7">
        <v>1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7">
        <v>1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7">
        <v>1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7">
        <v>7.46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7">
        <v>7.46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v>7.46</v>
      </c>
    </row>
    <row r="35" spans="1:35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8">
        <f>K32*K34</f>
        <v>378.96799999999996</v>
      </c>
      <c r="M35" s="2" t="s">
        <v>79</v>
      </c>
      <c r="N35" s="3"/>
      <c r="O35" s="3"/>
      <c r="P35" s="3"/>
      <c r="Q35" s="3"/>
      <c r="R35" s="3"/>
      <c r="S35" s="3"/>
      <c r="T35" s="3"/>
      <c r="U35" s="3"/>
      <c r="V35" s="4"/>
      <c r="W35" s="18">
        <f>W32*W34</f>
        <v>378.96799999999996</v>
      </c>
      <c r="Y35" s="2" t="s">
        <v>81</v>
      </c>
      <c r="Z35" s="3"/>
      <c r="AA35" s="3"/>
      <c r="AB35" s="3"/>
      <c r="AC35" s="3"/>
      <c r="AD35" s="3"/>
      <c r="AE35" s="3"/>
      <c r="AF35" s="3"/>
      <c r="AG35" s="3"/>
      <c r="AH35" s="4"/>
      <c r="AI35" s="18">
        <f>AI32*AI34</f>
        <v>378.96799999999996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8">
        <f>K32*3.75</f>
        <v>190.5</v>
      </c>
      <c r="M37" s="8" t="s">
        <v>37</v>
      </c>
      <c r="N37" s="3"/>
      <c r="O37" s="3"/>
      <c r="P37" s="3"/>
      <c r="Q37" s="3"/>
      <c r="R37" s="3"/>
      <c r="S37" s="3"/>
      <c r="T37" s="3"/>
      <c r="U37" s="3"/>
      <c r="V37" s="4"/>
      <c r="W37" s="18">
        <f>W32*3.75</f>
        <v>190.5</v>
      </c>
      <c r="Y37" s="8" t="s">
        <v>37</v>
      </c>
      <c r="Z37" s="3"/>
      <c r="AA37" s="3"/>
      <c r="AB37" s="3"/>
      <c r="AC37" s="3"/>
      <c r="AD37" s="3"/>
      <c r="AE37" s="3"/>
      <c r="AF37" s="3"/>
      <c r="AG37" s="3"/>
      <c r="AH37" s="4"/>
      <c r="AI37" s="18">
        <f>AI32*3.75</f>
        <v>190.5</v>
      </c>
    </row>
    <row r="38" spans="1:35" ht="15.75">
      <c r="A38" s="8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8">
        <f>K32*0.21</f>
        <v>10.668</v>
      </c>
      <c r="M38" s="8" t="s">
        <v>38</v>
      </c>
      <c r="N38" s="3"/>
      <c r="O38" s="3"/>
      <c r="P38" s="3"/>
      <c r="Q38" s="3"/>
      <c r="R38" s="3"/>
      <c r="S38" s="3"/>
      <c r="T38" s="3"/>
      <c r="U38" s="3"/>
      <c r="V38" s="4"/>
      <c r="W38" s="18">
        <f>W32*0.21</f>
        <v>10.668</v>
      </c>
      <c r="Y38" s="8" t="s">
        <v>38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AI32*0.21</f>
        <v>10.668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8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8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8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7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7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7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8">
        <f>K37+K38</f>
        <v>201.168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8">
        <f>W37+W38</f>
        <v>201.168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8">
        <f>AI37+AI38</f>
        <v>201.168</v>
      </c>
    </row>
    <row r="53" spans="1:33" ht="15">
      <c r="A53" s="1"/>
      <c r="B53" s="1" t="s">
        <v>26</v>
      </c>
      <c r="C53" s="1"/>
      <c r="D53" s="1"/>
      <c r="E53" s="1"/>
      <c r="F53" s="1"/>
      <c r="G53" s="1"/>
      <c r="H53" s="1"/>
      <c r="I53" s="1"/>
      <c r="M53" s="1"/>
      <c r="N53" s="1" t="s">
        <v>26</v>
      </c>
      <c r="O53" s="1"/>
      <c r="P53" s="1"/>
      <c r="Q53" s="1"/>
      <c r="R53" s="1"/>
      <c r="S53" s="1"/>
      <c r="T53" s="1"/>
      <c r="U53" s="1"/>
      <c r="Y53" s="1"/>
      <c r="Z53" s="1" t="s">
        <v>26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82</v>
      </c>
      <c r="C54" s="1"/>
      <c r="D54" s="1"/>
      <c r="E54" s="1"/>
      <c r="F54" s="1"/>
      <c r="G54" s="1"/>
      <c r="H54" s="1"/>
      <c r="I54" s="1"/>
      <c r="M54" s="1"/>
      <c r="N54" s="1" t="s">
        <v>84</v>
      </c>
      <c r="O54" s="1"/>
      <c r="P54" s="1"/>
      <c r="Q54" s="1"/>
      <c r="R54" s="1"/>
      <c r="S54" s="1"/>
      <c r="T54" s="1"/>
      <c r="U54" s="1"/>
      <c r="Y54" s="1"/>
      <c r="Z54" s="1" t="s">
        <v>86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4"/>
      <c r="K56" s="21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21"/>
      <c r="Y56" s="2" t="s">
        <v>48</v>
      </c>
      <c r="Z56" s="3"/>
      <c r="AA56" s="3"/>
      <c r="AB56" s="3"/>
      <c r="AC56" s="3"/>
      <c r="AD56" s="3"/>
      <c r="AE56" s="3"/>
      <c r="AF56" s="3"/>
      <c r="AG56" s="3"/>
      <c r="AH56" s="4"/>
      <c r="AI56" s="21"/>
    </row>
    <row r="57" spans="1:36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8">
        <f>AI31+AI35-AI51</f>
        <v>1066.7999999999997</v>
      </c>
      <c r="M57" s="2" t="s">
        <v>50</v>
      </c>
      <c r="N57" s="3"/>
      <c r="O57" s="3"/>
      <c r="P57" s="3"/>
      <c r="Q57" s="3"/>
      <c r="R57" s="3"/>
      <c r="S57" s="3"/>
      <c r="T57" s="3"/>
      <c r="U57" s="3"/>
      <c r="V57" s="4"/>
      <c r="W57" s="18">
        <f>K57+K61-K77</f>
        <v>1244.5999999999995</v>
      </c>
      <c r="X57" s="20"/>
      <c r="Y57" s="2" t="s">
        <v>51</v>
      </c>
      <c r="Z57" s="3"/>
      <c r="AA57" s="3"/>
      <c r="AB57" s="3"/>
      <c r="AC57" s="3"/>
      <c r="AD57" s="3"/>
      <c r="AE57" s="3"/>
      <c r="AF57" s="3"/>
      <c r="AG57" s="3"/>
      <c r="AH57" s="4"/>
      <c r="AI57" s="18">
        <f>W57+W61-W77</f>
        <v>1422.3999999999992</v>
      </c>
      <c r="AJ57" s="20"/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5">
        <v>50.8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5">
        <v>50.8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v>50.8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7">
        <v>1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7">
        <v>2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v>2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7">
        <v>7.46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7">
        <v>7.46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7">
        <v>7.46</v>
      </c>
    </row>
    <row r="61" spans="1:35" ht="15">
      <c r="A61" s="2" t="s">
        <v>83</v>
      </c>
      <c r="B61" s="3"/>
      <c r="C61" s="3"/>
      <c r="D61" s="3"/>
      <c r="E61" s="3"/>
      <c r="F61" s="3"/>
      <c r="G61" s="3"/>
      <c r="H61" s="3"/>
      <c r="I61" s="3"/>
      <c r="J61" s="4"/>
      <c r="K61" s="18">
        <f>K58*K60</f>
        <v>378.96799999999996</v>
      </c>
      <c r="M61" s="2" t="s">
        <v>85</v>
      </c>
      <c r="N61" s="3"/>
      <c r="O61" s="3"/>
      <c r="P61" s="3"/>
      <c r="Q61" s="3"/>
      <c r="R61" s="3"/>
      <c r="S61" s="3"/>
      <c r="T61" s="3"/>
      <c r="U61" s="3"/>
      <c r="V61" s="4"/>
      <c r="W61" s="18">
        <f>W58*W60</f>
        <v>378.96799999999996</v>
      </c>
      <c r="Y61" s="2" t="s">
        <v>52</v>
      </c>
      <c r="Z61" s="3"/>
      <c r="AA61" s="3"/>
      <c r="AB61" s="3"/>
      <c r="AC61" s="3"/>
      <c r="AD61" s="3"/>
      <c r="AE61" s="3"/>
      <c r="AF61" s="3"/>
      <c r="AG61" s="3"/>
      <c r="AH61" s="4"/>
      <c r="AI61" s="18">
        <f>AI58*AI60</f>
        <v>378.96799999999996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37</v>
      </c>
      <c r="B63" s="3"/>
      <c r="C63" s="3"/>
      <c r="D63" s="3"/>
      <c r="E63" s="3"/>
      <c r="F63" s="3"/>
      <c r="G63" s="3"/>
      <c r="H63" s="3"/>
      <c r="I63" s="3"/>
      <c r="J63" s="4"/>
      <c r="K63" s="18">
        <f>K58*3.75</f>
        <v>190.5</v>
      </c>
      <c r="M63" s="8" t="s">
        <v>37</v>
      </c>
      <c r="N63" s="3"/>
      <c r="O63" s="3"/>
      <c r="P63" s="3"/>
      <c r="Q63" s="3"/>
      <c r="R63" s="3"/>
      <c r="S63" s="3"/>
      <c r="T63" s="3"/>
      <c r="U63" s="3"/>
      <c r="V63" s="4"/>
      <c r="W63" s="18">
        <f>W58*3.75</f>
        <v>190.5</v>
      </c>
      <c r="Y63" s="8" t="s">
        <v>37</v>
      </c>
      <c r="Z63" s="3"/>
      <c r="AA63" s="3"/>
      <c r="AB63" s="3"/>
      <c r="AC63" s="3"/>
      <c r="AD63" s="3"/>
      <c r="AE63" s="3"/>
      <c r="AF63" s="3"/>
      <c r="AG63" s="3"/>
      <c r="AH63" s="4"/>
      <c r="AI63" s="18">
        <f>AI58*3.75</f>
        <v>190.5</v>
      </c>
    </row>
    <row r="64" spans="1:35" ht="15.75">
      <c r="A64" s="8" t="s">
        <v>38</v>
      </c>
      <c r="B64" s="3"/>
      <c r="C64" s="3"/>
      <c r="D64" s="3"/>
      <c r="E64" s="3"/>
      <c r="F64" s="3"/>
      <c r="G64" s="3"/>
      <c r="H64" s="3"/>
      <c r="I64" s="3"/>
      <c r="J64" s="4"/>
      <c r="K64" s="18">
        <f>K58*0.21</f>
        <v>10.668</v>
      </c>
      <c r="M64" s="8" t="s">
        <v>38</v>
      </c>
      <c r="N64" s="3"/>
      <c r="O64" s="3"/>
      <c r="P64" s="3"/>
      <c r="Q64" s="3"/>
      <c r="R64" s="3"/>
      <c r="S64" s="3"/>
      <c r="T64" s="3"/>
      <c r="U64" s="3"/>
      <c r="V64" s="4"/>
      <c r="W64" s="18">
        <f>W58*0.21</f>
        <v>10.668</v>
      </c>
      <c r="Y64" s="8" t="s">
        <v>38</v>
      </c>
      <c r="Z64" s="3"/>
      <c r="AA64" s="3"/>
      <c r="AB64" s="3"/>
      <c r="AC64" s="3"/>
      <c r="AD64" s="3"/>
      <c r="AE64" s="3"/>
      <c r="AF64" s="3"/>
      <c r="AG64" s="3"/>
      <c r="AH64" s="4"/>
      <c r="AI64" s="18">
        <f>AI58*0.21</f>
        <v>10.668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8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8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8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7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7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7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8">
        <f>K63+K64</f>
        <v>201.168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8">
        <f>W63+W64</f>
        <v>201.168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8">
        <f>AI63+AI64</f>
        <v>201.168</v>
      </c>
    </row>
    <row r="79" spans="1:33" ht="15">
      <c r="A79" s="1"/>
      <c r="B79" s="1" t="s">
        <v>26</v>
      </c>
      <c r="C79" s="1"/>
      <c r="D79" s="1"/>
      <c r="E79" s="1"/>
      <c r="F79" s="1"/>
      <c r="G79" s="1"/>
      <c r="H79" s="1"/>
      <c r="I79" s="1"/>
      <c r="M79" s="1"/>
      <c r="N79" s="1" t="s">
        <v>26</v>
      </c>
      <c r="O79" s="1"/>
      <c r="P79" s="1"/>
      <c r="Q79" s="1"/>
      <c r="R79" s="1"/>
      <c r="S79" s="1"/>
      <c r="T79" s="1"/>
      <c r="U79" s="1"/>
      <c r="Y79" s="1"/>
      <c r="Z79" s="1" t="s">
        <v>26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87</v>
      </c>
      <c r="C80" s="1"/>
      <c r="D80" s="1"/>
      <c r="E80" s="1"/>
      <c r="F80" s="1"/>
      <c r="G80" s="1"/>
      <c r="H80" s="1"/>
      <c r="I80" s="1"/>
      <c r="M80" s="1"/>
      <c r="N80" s="1" t="s">
        <v>89</v>
      </c>
      <c r="O80" s="1"/>
      <c r="P80" s="1"/>
      <c r="Q80" s="1"/>
      <c r="R80" s="1"/>
      <c r="S80" s="1"/>
      <c r="T80" s="1"/>
      <c r="U80" s="1"/>
      <c r="Y80" s="1"/>
      <c r="Z80" s="1" t="s">
        <v>91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4"/>
      <c r="K82" s="21"/>
      <c r="M82" s="2" t="s">
        <v>56</v>
      </c>
      <c r="N82" s="3"/>
      <c r="O82" s="3"/>
      <c r="P82" s="3"/>
      <c r="Q82" s="3"/>
      <c r="R82" s="3"/>
      <c r="S82" s="3"/>
      <c r="T82" s="3"/>
      <c r="U82" s="3"/>
      <c r="V82" s="4"/>
      <c r="W82" s="21"/>
      <c r="Y82" s="2" t="s">
        <v>57</v>
      </c>
      <c r="Z82" s="3"/>
      <c r="AA82" s="3"/>
      <c r="AB82" s="3"/>
      <c r="AC82" s="3"/>
      <c r="AD82" s="3"/>
      <c r="AE82" s="3"/>
      <c r="AF82" s="3"/>
      <c r="AG82" s="3"/>
      <c r="AH82" s="4"/>
      <c r="AI82" s="21"/>
    </row>
    <row r="83" spans="1:36" ht="15">
      <c r="A83" s="2" t="s">
        <v>58</v>
      </c>
      <c r="B83" s="3"/>
      <c r="C83" s="3"/>
      <c r="D83" s="3"/>
      <c r="E83" s="3"/>
      <c r="F83" s="3"/>
      <c r="G83" s="3"/>
      <c r="H83" s="3"/>
      <c r="I83" s="3"/>
      <c r="J83" s="4"/>
      <c r="K83" s="18">
        <f>AI57+AI61-AI77</f>
        <v>1600.199999999999</v>
      </c>
      <c r="M83" s="2" t="s">
        <v>59</v>
      </c>
      <c r="N83" s="3"/>
      <c r="O83" s="3"/>
      <c r="P83" s="3"/>
      <c r="Q83" s="3"/>
      <c r="R83" s="3"/>
      <c r="S83" s="3"/>
      <c r="T83" s="3"/>
      <c r="U83" s="3"/>
      <c r="V83" s="4"/>
      <c r="W83" s="18">
        <f>K83+K87-K103</f>
        <v>1777.9999999999986</v>
      </c>
      <c r="X83" s="20"/>
      <c r="Y83" s="2" t="s">
        <v>92</v>
      </c>
      <c r="Z83" s="3"/>
      <c r="AA83" s="3"/>
      <c r="AB83" s="3"/>
      <c r="AC83" s="3"/>
      <c r="AD83" s="3"/>
      <c r="AE83" s="3"/>
      <c r="AF83" s="3"/>
      <c r="AG83" s="3"/>
      <c r="AH83" s="4"/>
      <c r="AI83" s="18">
        <f>W83+W87-W103</f>
        <v>2137.7999999999984</v>
      </c>
      <c r="AJ83" s="20"/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5">
        <v>50.8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5">
        <v>102.8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v>102.8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7">
        <v>2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7">
        <v>2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7">
        <v>2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7">
        <v>7.46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7">
        <v>7.46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v>7.46</v>
      </c>
    </row>
    <row r="87" spans="1:35" ht="15">
      <c r="A87" s="2" t="s">
        <v>88</v>
      </c>
      <c r="B87" s="3"/>
      <c r="C87" s="3"/>
      <c r="D87" s="3"/>
      <c r="E87" s="3"/>
      <c r="F87" s="3"/>
      <c r="G87" s="3"/>
      <c r="H87" s="3"/>
      <c r="I87" s="3"/>
      <c r="J87" s="4"/>
      <c r="K87" s="18">
        <f>K84*K86</f>
        <v>378.96799999999996</v>
      </c>
      <c r="M87" s="2" t="s">
        <v>90</v>
      </c>
      <c r="N87" s="3"/>
      <c r="O87" s="3"/>
      <c r="P87" s="3"/>
      <c r="Q87" s="3"/>
      <c r="R87" s="3"/>
      <c r="S87" s="3"/>
      <c r="T87" s="3"/>
      <c r="U87" s="3"/>
      <c r="V87" s="4"/>
      <c r="W87" s="18">
        <f>W84*W86</f>
        <v>766.8879999999999</v>
      </c>
      <c r="Y87" s="2" t="s">
        <v>60</v>
      </c>
      <c r="Z87" s="3"/>
      <c r="AA87" s="3"/>
      <c r="AB87" s="3"/>
      <c r="AC87" s="3"/>
      <c r="AD87" s="3"/>
      <c r="AE87" s="3"/>
      <c r="AF87" s="3"/>
      <c r="AG87" s="3"/>
      <c r="AH87" s="4"/>
      <c r="AI87" s="18">
        <f>W87</f>
        <v>766.8879999999999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37</v>
      </c>
      <c r="B89" s="3"/>
      <c r="C89" s="3"/>
      <c r="D89" s="3"/>
      <c r="E89" s="3"/>
      <c r="F89" s="3"/>
      <c r="G89" s="3"/>
      <c r="H89" s="3"/>
      <c r="I89" s="3"/>
      <c r="J89" s="4"/>
      <c r="K89" s="18">
        <f>K84*3.75</f>
        <v>190.5</v>
      </c>
      <c r="M89" s="8" t="s">
        <v>37</v>
      </c>
      <c r="N89" s="3"/>
      <c r="O89" s="3"/>
      <c r="P89" s="3"/>
      <c r="Q89" s="3"/>
      <c r="R89" s="3"/>
      <c r="S89" s="3"/>
      <c r="T89" s="3"/>
      <c r="U89" s="3"/>
      <c r="V89" s="4"/>
      <c r="W89" s="18">
        <f>W84*3.75</f>
        <v>385.5</v>
      </c>
      <c r="Y89" s="8" t="s">
        <v>37</v>
      </c>
      <c r="Z89" s="3"/>
      <c r="AA89" s="3"/>
      <c r="AB89" s="3"/>
      <c r="AC89" s="3"/>
      <c r="AD89" s="3"/>
      <c r="AE89" s="3"/>
      <c r="AF89" s="3"/>
      <c r="AG89" s="3"/>
      <c r="AH89" s="4"/>
      <c r="AI89" s="18">
        <f>AI84*3.75</f>
        <v>385.5</v>
      </c>
    </row>
    <row r="90" spans="1:35" ht="15.75">
      <c r="A90" s="8" t="s">
        <v>38</v>
      </c>
      <c r="B90" s="3"/>
      <c r="C90" s="3"/>
      <c r="D90" s="3"/>
      <c r="E90" s="3"/>
      <c r="F90" s="3"/>
      <c r="G90" s="3"/>
      <c r="H90" s="3"/>
      <c r="I90" s="3"/>
      <c r="J90" s="4"/>
      <c r="K90" s="18">
        <f>K84*0.21</f>
        <v>10.668</v>
      </c>
      <c r="M90" s="8" t="s">
        <v>38</v>
      </c>
      <c r="N90" s="3"/>
      <c r="O90" s="3"/>
      <c r="P90" s="3"/>
      <c r="Q90" s="3"/>
      <c r="R90" s="3"/>
      <c r="S90" s="3"/>
      <c r="T90" s="3"/>
      <c r="U90" s="3"/>
      <c r="V90" s="4"/>
      <c r="W90" s="18">
        <f>W84*0.21</f>
        <v>21.587999999999997</v>
      </c>
      <c r="Y90" s="8" t="s">
        <v>38</v>
      </c>
      <c r="Z90" s="3"/>
      <c r="AA90" s="3"/>
      <c r="AB90" s="3"/>
      <c r="AC90" s="3"/>
      <c r="AD90" s="3"/>
      <c r="AE90" s="3"/>
      <c r="AF90" s="3"/>
      <c r="AG90" s="3"/>
      <c r="AH90" s="4"/>
      <c r="AI90" s="18">
        <f>AI84*0.21</f>
        <v>21.587999999999997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8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8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8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7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7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7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8">
        <f>K89+K90</f>
        <v>201.168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8">
        <f>W89+W90</f>
        <v>407.088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8">
        <f>AI89+AI90</f>
        <v>407.088</v>
      </c>
    </row>
    <row r="106" ht="12.75">
      <c r="AI106" s="20">
        <f>AI83+AI87-AI103</f>
        <v>2497.599999999998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2014-03-12T04:30:16Z</dcterms:modified>
  <cp:category/>
  <cp:version/>
  <cp:contentType/>
  <cp:contentStatus/>
</cp:coreProperties>
</file>